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ttings" sheetId="1" state="visible" r:id="rId3"/>
    <sheet name="Units" sheetId="2" state="visible" r:id="rId4"/>
    <sheet name="Payment_Ledger" sheetId="3" state="visible" r:id="rId5"/>
    <sheet name="Dues_Status" sheetId="4" state="visible" r:id="rId6"/>
    <sheet name="Aging_Summary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<sst xmlns="http://schemas.openxmlformats.org/spreadsheetml/2006/main" count="449" uniqueCount="89">
  <si>
    <t xml:space="preserve">HOA Dues Tracker</t>
  </si>
  <si>
    <t xml:space="preserve">SAMPLE DATA — all names, units, and payments are fictional. Edit the blue cells to fit your association.</t>
  </si>
  <si>
    <t xml:space="preserve">Association Name</t>
  </si>
  <si>
    <t xml:space="preserve">Sample Ridge Condominium Association (Fictional)</t>
  </si>
  <si>
    <t xml:space="preserve">Tracking Year</t>
  </si>
  <si>
    <t xml:space="preserve">Default Monthly Dues ($)</t>
  </si>
  <si>
    <t xml:space="preserve">Late Fee per Late Account ($)</t>
  </si>
  <si>
    <t xml:space="preserve">Grace Period (days)</t>
  </si>
  <si>
    <t xml:space="preserve">Billing Periods Elapsed This Year</t>
  </si>
  <si>
    <t xml:space="preserve">e.g., enter 6 after June dues have been billed; drives YTD Billed on the Dues_Status tab</t>
  </si>
  <si>
    <t xml:space="preserve">Blue cells = inputs you should edit. Per-unit dues rates live on the Units tab.</t>
  </si>
  <si>
    <t xml:space="preserve">Unit #</t>
  </si>
  <si>
    <t xml:space="preserve">Owner Name (Fictional Sample)</t>
  </si>
  <si>
    <t xml:space="preserve">Unit Type</t>
  </si>
  <si>
    <t xml:space="preserve">Monthly Dues ($)</t>
  </si>
  <si>
    <t xml:space="preserve">A. Sample</t>
  </si>
  <si>
    <t xml:space="preserve">1BR</t>
  </si>
  <si>
    <t xml:space="preserve">B. Example</t>
  </si>
  <si>
    <t xml:space="preserve">2BR</t>
  </si>
  <si>
    <t xml:space="preserve">C. Demo</t>
  </si>
  <si>
    <t xml:space="preserve">3BR</t>
  </si>
  <si>
    <t xml:space="preserve">D. Test</t>
  </si>
  <si>
    <t xml:space="preserve">E. Sample</t>
  </si>
  <si>
    <t xml:space="preserve">F. Example</t>
  </si>
  <si>
    <t xml:space="preserve">G. Demo</t>
  </si>
  <si>
    <t xml:space="preserve">H. Test</t>
  </si>
  <si>
    <t xml:space="preserve">I. Sample</t>
  </si>
  <si>
    <t xml:space="preserve">J. Example</t>
  </si>
  <si>
    <t xml:space="preserve">K. Demo</t>
  </si>
  <si>
    <t xml:space="preserve">L. Test</t>
  </si>
  <si>
    <t xml:space="preserve">M. Sample</t>
  </si>
  <si>
    <t xml:space="preserve">N. Example</t>
  </si>
  <si>
    <t xml:space="preserve">O. Demo</t>
  </si>
  <si>
    <t xml:space="preserve">P. Test</t>
  </si>
  <si>
    <t xml:space="preserve">Q. Sample</t>
  </si>
  <si>
    <t xml:space="preserve">R. Example</t>
  </si>
  <si>
    <t xml:space="preserve">S. Demo</t>
  </si>
  <si>
    <t xml:space="preserve">T. Test</t>
  </si>
  <si>
    <t xml:space="preserve">U. Sample</t>
  </si>
  <si>
    <t xml:space="preserve">V. Example</t>
  </si>
  <si>
    <t xml:space="preserve">W. Demo</t>
  </si>
  <si>
    <t xml:space="preserve">X. Test</t>
  </si>
  <si>
    <t xml:space="preserve">Y. Sample</t>
  </si>
  <si>
    <t xml:space="preserve">Z. Example</t>
  </si>
  <si>
    <t xml:space="preserve">A. Demo</t>
  </si>
  <si>
    <t xml:space="preserve">B. Test</t>
  </si>
  <si>
    <t xml:space="preserve">C. Sample</t>
  </si>
  <si>
    <t xml:space="preserve">D. Example</t>
  </si>
  <si>
    <t xml:space="preserve">Date</t>
  </si>
  <si>
    <t xml:space="preserve">Amount ($)</t>
  </si>
  <si>
    <t xml:space="preserve">Method</t>
  </si>
  <si>
    <t xml:space="preserve">Period Applied</t>
  </si>
  <si>
    <t xml:space="preserve">ACH</t>
  </si>
  <si>
    <t xml:space="preserve">Jan 2026</t>
  </si>
  <si>
    <t xml:space="preserve">Online</t>
  </si>
  <si>
    <t xml:space="preserve">Money Order</t>
  </si>
  <si>
    <t xml:space="preserve">Check</t>
  </si>
  <si>
    <t xml:space="preserve">Feb 2026</t>
  </si>
  <si>
    <t xml:space="preserve">Mar 2026</t>
  </si>
  <si>
    <t xml:space="preserve">Apr 2026</t>
  </si>
  <si>
    <t xml:space="preserve">May 2026</t>
  </si>
  <si>
    <t xml:space="preserve">Jun 2026</t>
  </si>
  <si>
    <t xml:space="preserve">Owner</t>
  </si>
  <si>
    <t xml:space="preserve">YTD Billed ($)</t>
  </si>
  <si>
    <t xml:space="preserve">YTD Paid ($)</t>
  </si>
  <si>
    <t xml:space="preserve">Balance Due ($)</t>
  </si>
  <si>
    <t xml:space="preserve">Status</t>
  </si>
  <si>
    <t xml:space="preserve">Months Behind</t>
  </si>
  <si>
    <t xml:space="preserve">Suggested Late Fee ($)</t>
  </si>
  <si>
    <t xml:space="preserve">Suggested Late Fee pulls the flat fee from Settings — apply it only per your</t>
  </si>
  <si>
    <t xml:space="preserve">governing documents and collection policy.</t>
  </si>
  <si>
    <t xml:space="preserve">Dues Aging Summary</t>
  </si>
  <si>
    <t xml:space="preserve">All values calculate automatically from the Dues_Status tab.</t>
  </si>
  <si>
    <t xml:space="preserve">Total Units</t>
  </si>
  <si>
    <t xml:space="preserve">Units Current</t>
  </si>
  <si>
    <t xml:space="preserve">Units Late</t>
  </si>
  <si>
    <t xml:space="preserve">Total YTD Billed</t>
  </si>
  <si>
    <t xml:space="preserve">Total YTD Collected</t>
  </si>
  <si>
    <t xml:space="preserve">Total Outstanding</t>
  </si>
  <si>
    <t xml:space="preserve">Collection Rate</t>
  </si>
  <si>
    <t xml:space="preserve">Aging Buckets (by months behind)</t>
  </si>
  <si>
    <t xml:space="preserve">Bucket</t>
  </si>
  <si>
    <t xml:space="preserve">Units</t>
  </si>
  <si>
    <t xml:space="preserve">Amount Outstanding ($)</t>
  </si>
  <si>
    <t xml:space="preserve">Up to 1 month</t>
  </si>
  <si>
    <t xml:space="preserve">1–2 months</t>
  </si>
  <si>
    <t xml:space="preserve">2–3 months</t>
  </si>
  <si>
    <t xml:space="preserve">Over 3 months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</si>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</sst>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"/>
    <numFmt numFmtId="166" formatCode="mm/dd/yyyy"/>
    <numFmt numFmtId="167" formatCode="\$#,##0;&quot;($&quot;#,##0\)"/>
    <numFmt numFmtId="168" formatCode="0.0"/>
    <numFmt numFmtId="169" formatCode="0"/>
    <numFmt numFmtId="170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1F4E79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EDEDED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0"/>
        <b val="1"/>
        <color rgb="FF9C0006"/>
        <sz val="10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42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4" t="s">
        <v>3</v>
      </c>
    </row>
    <row r="5" customFormat="false" ht="15" hidden="false" customHeight="false" outlineLevel="0" collapsed="false">
      <c r="A5" s="3" t="s">
        <v>4</v>
      </c>
      <c r="B5" s="4" t="n">
        <v>2026</v>
      </c>
    </row>
    <row r="6" customFormat="false" ht="15" hidden="false" customHeight="false" outlineLevel="0" collapsed="false">
      <c r="A6" s="3" t="s">
        <v>5</v>
      </c>
      <c r="B6" s="5" t="n">
        <v>250</v>
      </c>
    </row>
    <row r="7" customFormat="false" ht="15" hidden="false" customHeight="false" outlineLevel="0" collapsed="false">
      <c r="A7" s="3" t="s">
        <v>6</v>
      </c>
      <c r="B7" s="5" t="n">
        <v>25</v>
      </c>
    </row>
    <row r="8" customFormat="false" ht="15" hidden="false" customHeight="false" outlineLevel="0" collapsed="false">
      <c r="A8" s="3" t="s">
        <v>7</v>
      </c>
      <c r="B8" s="4" t="n">
        <v>10</v>
      </c>
    </row>
    <row r="9" customFormat="false" ht="15" hidden="false" customHeight="false" outlineLevel="0" collapsed="false">
      <c r="A9" s="3" t="s">
        <v>8</v>
      </c>
      <c r="B9" s="4" t="n">
        <v>6</v>
      </c>
      <c r="C9" s="2" t="s">
        <v>9</v>
      </c>
    </row>
    <row r="11" customFormat="false" ht="15" hidden="false" customHeight="false" outlineLevel="0" collapsed="false">
      <c r="A11" s="2" t="s">
        <v>10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30"/>
    <col collapsed="false" customWidth="true" hidden="false" outlineLevel="0" max="3" min="3" style="0" width="12"/>
    <col collapsed="false" customWidth="true" hidden="false" outlineLevel="0" max="4" min="4" style="0" width="16"/>
  </cols>
  <sheetData>
    <row r="1" customFormat="false" ht="15" hidden="false" customHeight="false" outlineLevel="0" collapsed="false">
      <c r="A1" s="6" t="s">
        <v>11</v>
      </c>
      <c r="B1" s="6" t="s">
        <v>12</v>
      </c>
      <c r="C1" s="6" t="s">
        <v>13</v>
      </c>
      <c r="D1" s="6" t="s">
        <v>14</v>
      </c>
    </row>
    <row r="2" customFormat="false" ht="15" hidden="false" customHeight="false" outlineLevel="0" collapsed="false">
      <c r="A2" s="4" t="n">
        <v>101</v>
      </c>
      <c r="B2" s="4" t="s">
        <v>15</v>
      </c>
      <c r="C2" s="7" t="s">
        <v>16</v>
      </c>
      <c r="D2" s="5" t="n">
        <v>225</v>
      </c>
    </row>
    <row r="3" customFormat="false" ht="15" hidden="false" customHeight="false" outlineLevel="0" collapsed="false">
      <c r="A3" s="4" t="n">
        <v>102</v>
      </c>
      <c r="B3" s="4" t="s">
        <v>17</v>
      </c>
      <c r="C3" s="7" t="s">
        <v>18</v>
      </c>
      <c r="D3" s="5" t="n">
        <v>250</v>
      </c>
    </row>
    <row r="4" customFormat="false" ht="15" hidden="false" customHeight="false" outlineLevel="0" collapsed="false">
      <c r="A4" s="4" t="n">
        <v>103</v>
      </c>
      <c r="B4" s="4" t="s">
        <v>19</v>
      </c>
      <c r="C4" s="7" t="s">
        <v>20</v>
      </c>
      <c r="D4" s="5" t="n">
        <v>285</v>
      </c>
    </row>
    <row r="5" customFormat="false" ht="15" hidden="false" customHeight="false" outlineLevel="0" collapsed="false">
      <c r="A5" s="4" t="n">
        <v>104</v>
      </c>
      <c r="B5" s="4" t="s">
        <v>21</v>
      </c>
      <c r="C5" s="7" t="s">
        <v>16</v>
      </c>
      <c r="D5" s="5" t="n">
        <v>225</v>
      </c>
    </row>
    <row r="6" customFormat="false" ht="15" hidden="false" customHeight="false" outlineLevel="0" collapsed="false">
      <c r="A6" s="4" t="n">
        <v>105</v>
      </c>
      <c r="B6" s="4" t="s">
        <v>22</v>
      </c>
      <c r="C6" s="7" t="s">
        <v>18</v>
      </c>
      <c r="D6" s="5" t="n">
        <v>250</v>
      </c>
    </row>
    <row r="7" customFormat="false" ht="15" hidden="false" customHeight="false" outlineLevel="0" collapsed="false">
      <c r="A7" s="4" t="n">
        <v>106</v>
      </c>
      <c r="B7" s="4" t="s">
        <v>23</v>
      </c>
      <c r="C7" s="7" t="s">
        <v>20</v>
      </c>
      <c r="D7" s="5" t="n">
        <v>285</v>
      </c>
    </row>
    <row r="8" customFormat="false" ht="15" hidden="false" customHeight="false" outlineLevel="0" collapsed="false">
      <c r="A8" s="4" t="n">
        <v>107</v>
      </c>
      <c r="B8" s="4" t="s">
        <v>24</v>
      </c>
      <c r="C8" s="7" t="s">
        <v>16</v>
      </c>
      <c r="D8" s="5" t="n">
        <v>225</v>
      </c>
    </row>
    <row r="9" customFormat="false" ht="15" hidden="false" customHeight="false" outlineLevel="0" collapsed="false">
      <c r="A9" s="4" t="n">
        <v>108</v>
      </c>
      <c r="B9" s="4" t="s">
        <v>25</v>
      </c>
      <c r="C9" s="7" t="s">
        <v>18</v>
      </c>
      <c r="D9" s="5" t="n">
        <v>250</v>
      </c>
    </row>
    <row r="10" customFormat="false" ht="15" hidden="false" customHeight="false" outlineLevel="0" collapsed="false">
      <c r="A10" s="4" t="n">
        <v>109</v>
      </c>
      <c r="B10" s="4" t="s">
        <v>26</v>
      </c>
      <c r="C10" s="7" t="s">
        <v>20</v>
      </c>
      <c r="D10" s="5" t="n">
        <v>285</v>
      </c>
    </row>
    <row r="11" customFormat="false" ht="15" hidden="false" customHeight="false" outlineLevel="0" collapsed="false">
      <c r="A11" s="4" t="n">
        <v>110</v>
      </c>
      <c r="B11" s="4" t="s">
        <v>27</v>
      </c>
      <c r="C11" s="7" t="s">
        <v>16</v>
      </c>
      <c r="D11" s="5" t="n">
        <v>225</v>
      </c>
    </row>
    <row r="12" customFormat="false" ht="15" hidden="false" customHeight="false" outlineLevel="0" collapsed="false">
      <c r="A12" s="4" t="n">
        <v>201</v>
      </c>
      <c r="B12" s="4" t="s">
        <v>28</v>
      </c>
      <c r="C12" s="7" t="s">
        <v>18</v>
      </c>
      <c r="D12" s="5" t="n">
        <v>250</v>
      </c>
    </row>
    <row r="13" customFormat="false" ht="15" hidden="false" customHeight="false" outlineLevel="0" collapsed="false">
      <c r="A13" s="4" t="n">
        <v>202</v>
      </c>
      <c r="B13" s="4" t="s">
        <v>29</v>
      </c>
      <c r="C13" s="7" t="s">
        <v>20</v>
      </c>
      <c r="D13" s="5" t="n">
        <v>285</v>
      </c>
    </row>
    <row r="14" customFormat="false" ht="15" hidden="false" customHeight="false" outlineLevel="0" collapsed="false">
      <c r="A14" s="4" t="n">
        <v>203</v>
      </c>
      <c r="B14" s="4" t="s">
        <v>30</v>
      </c>
      <c r="C14" s="7" t="s">
        <v>16</v>
      </c>
      <c r="D14" s="5" t="n">
        <v>225</v>
      </c>
    </row>
    <row r="15" customFormat="false" ht="15" hidden="false" customHeight="false" outlineLevel="0" collapsed="false">
      <c r="A15" s="4" t="n">
        <v>204</v>
      </c>
      <c r="B15" s="4" t="s">
        <v>31</v>
      </c>
      <c r="C15" s="7" t="s">
        <v>18</v>
      </c>
      <c r="D15" s="5" t="n">
        <v>250</v>
      </c>
    </row>
    <row r="16" customFormat="false" ht="15" hidden="false" customHeight="false" outlineLevel="0" collapsed="false">
      <c r="A16" s="4" t="n">
        <v>205</v>
      </c>
      <c r="B16" s="4" t="s">
        <v>32</v>
      </c>
      <c r="C16" s="7" t="s">
        <v>20</v>
      </c>
      <c r="D16" s="5" t="n">
        <v>285</v>
      </c>
    </row>
    <row r="17" customFormat="false" ht="15" hidden="false" customHeight="false" outlineLevel="0" collapsed="false">
      <c r="A17" s="4" t="n">
        <v>206</v>
      </c>
      <c r="B17" s="4" t="s">
        <v>33</v>
      </c>
      <c r="C17" s="7" t="s">
        <v>16</v>
      </c>
      <c r="D17" s="5" t="n">
        <v>225</v>
      </c>
    </row>
    <row r="18" customFormat="false" ht="15" hidden="false" customHeight="false" outlineLevel="0" collapsed="false">
      <c r="A18" s="4" t="n">
        <v>207</v>
      </c>
      <c r="B18" s="4" t="s">
        <v>34</v>
      </c>
      <c r="C18" s="7" t="s">
        <v>18</v>
      </c>
      <c r="D18" s="5" t="n">
        <v>250</v>
      </c>
    </row>
    <row r="19" customFormat="false" ht="15" hidden="false" customHeight="false" outlineLevel="0" collapsed="false">
      <c r="A19" s="4" t="n">
        <v>208</v>
      </c>
      <c r="B19" s="4" t="s">
        <v>35</v>
      </c>
      <c r="C19" s="7" t="s">
        <v>20</v>
      </c>
      <c r="D19" s="5" t="n">
        <v>285</v>
      </c>
    </row>
    <row r="20" customFormat="false" ht="15" hidden="false" customHeight="false" outlineLevel="0" collapsed="false">
      <c r="A20" s="4" t="n">
        <v>209</v>
      </c>
      <c r="B20" s="4" t="s">
        <v>36</v>
      </c>
      <c r="C20" s="7" t="s">
        <v>16</v>
      </c>
      <c r="D20" s="5" t="n">
        <v>225</v>
      </c>
    </row>
    <row r="21" customFormat="false" ht="15" hidden="false" customHeight="false" outlineLevel="0" collapsed="false">
      <c r="A21" s="4" t="n">
        <v>210</v>
      </c>
      <c r="B21" s="4" t="s">
        <v>37</v>
      </c>
      <c r="C21" s="7" t="s">
        <v>18</v>
      </c>
      <c r="D21" s="5" t="n">
        <v>250</v>
      </c>
    </row>
    <row r="22" customFormat="false" ht="15" hidden="false" customHeight="false" outlineLevel="0" collapsed="false">
      <c r="A22" s="4" t="n">
        <v>301</v>
      </c>
      <c r="B22" s="4" t="s">
        <v>38</v>
      </c>
      <c r="C22" s="7" t="s">
        <v>20</v>
      </c>
      <c r="D22" s="5" t="n">
        <v>285</v>
      </c>
    </row>
    <row r="23" customFormat="false" ht="15" hidden="false" customHeight="false" outlineLevel="0" collapsed="false">
      <c r="A23" s="4" t="n">
        <v>302</v>
      </c>
      <c r="B23" s="4" t="s">
        <v>39</v>
      </c>
      <c r="C23" s="7" t="s">
        <v>16</v>
      </c>
      <c r="D23" s="5" t="n">
        <v>225</v>
      </c>
    </row>
    <row r="24" customFormat="false" ht="15" hidden="false" customHeight="false" outlineLevel="0" collapsed="false">
      <c r="A24" s="4" t="n">
        <v>303</v>
      </c>
      <c r="B24" s="4" t="s">
        <v>40</v>
      </c>
      <c r="C24" s="7" t="s">
        <v>18</v>
      </c>
      <c r="D24" s="5" t="n">
        <v>250</v>
      </c>
    </row>
    <row r="25" customFormat="false" ht="15" hidden="false" customHeight="false" outlineLevel="0" collapsed="false">
      <c r="A25" s="4" t="n">
        <v>304</v>
      </c>
      <c r="B25" s="4" t="s">
        <v>41</v>
      </c>
      <c r="C25" s="7" t="s">
        <v>20</v>
      </c>
      <c r="D25" s="5" t="n">
        <v>285</v>
      </c>
    </row>
    <row r="26" customFormat="false" ht="15" hidden="false" customHeight="false" outlineLevel="0" collapsed="false">
      <c r="A26" s="4" t="n">
        <v>305</v>
      </c>
      <c r="B26" s="4" t="s">
        <v>42</v>
      </c>
      <c r="C26" s="7" t="s">
        <v>16</v>
      </c>
      <c r="D26" s="5" t="n">
        <v>225</v>
      </c>
    </row>
    <row r="27" customFormat="false" ht="15" hidden="false" customHeight="false" outlineLevel="0" collapsed="false">
      <c r="A27" s="4" t="n">
        <v>306</v>
      </c>
      <c r="B27" s="4" t="s">
        <v>43</v>
      </c>
      <c r="C27" s="7" t="s">
        <v>18</v>
      </c>
      <c r="D27" s="5" t="n">
        <v>250</v>
      </c>
    </row>
    <row r="28" customFormat="false" ht="15" hidden="false" customHeight="false" outlineLevel="0" collapsed="false">
      <c r="A28" s="4" t="n">
        <v>307</v>
      </c>
      <c r="B28" s="4" t="s">
        <v>44</v>
      </c>
      <c r="C28" s="7" t="s">
        <v>20</v>
      </c>
      <c r="D28" s="5" t="n">
        <v>285</v>
      </c>
    </row>
    <row r="29" customFormat="false" ht="15" hidden="false" customHeight="false" outlineLevel="0" collapsed="false">
      <c r="A29" s="4" t="n">
        <v>308</v>
      </c>
      <c r="B29" s="4" t="s">
        <v>45</v>
      </c>
      <c r="C29" s="7" t="s">
        <v>16</v>
      </c>
      <c r="D29" s="5" t="n">
        <v>225</v>
      </c>
    </row>
    <row r="30" customFormat="false" ht="15" hidden="false" customHeight="false" outlineLevel="0" collapsed="false">
      <c r="A30" s="4" t="n">
        <v>309</v>
      </c>
      <c r="B30" s="4" t="s">
        <v>46</v>
      </c>
      <c r="C30" s="7" t="s">
        <v>18</v>
      </c>
      <c r="D30" s="5" t="n">
        <v>250</v>
      </c>
    </row>
    <row r="31" customFormat="false" ht="15" hidden="false" customHeight="false" outlineLevel="0" collapsed="false">
      <c r="A31" s="4" t="n">
        <v>310</v>
      </c>
      <c r="B31" s="4" t="s">
        <v>47</v>
      </c>
      <c r="C31" s="7" t="s">
        <v>20</v>
      </c>
      <c r="D31" s="5" t="n">
        <v>285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9"/>
    <col collapsed="false" customWidth="true" hidden="false" outlineLevel="0" max="3" min="3" style="0" width="12"/>
    <col collapsed="false" customWidth="true" hidden="false" outlineLevel="0" max="4" min="4" style="0" width="13"/>
    <col collapsed="false" customWidth="true" hidden="false" outlineLevel="0" max="5" min="5" style="0" width="15"/>
  </cols>
  <sheetData>
    <row r="1" customFormat="false" ht="15" hidden="false" customHeight="false" outlineLevel="0" collapsed="false">
      <c r="A1" s="6" t="s">
        <v>48</v>
      </c>
      <c r="B1" s="6" t="s">
        <v>11</v>
      </c>
      <c r="C1" s="6" t="s">
        <v>49</v>
      </c>
      <c r="D1" s="6" t="s">
        <v>50</v>
      </c>
      <c r="E1" s="6" t="s">
        <v>51</v>
      </c>
    </row>
    <row r="2" customFormat="false" ht="15" hidden="false" customHeight="false" outlineLevel="0" collapsed="false">
      <c r="A2" s="8" t="n">
        <v>46023</v>
      </c>
      <c r="B2" s="4" t="n">
        <v>101</v>
      </c>
      <c r="C2" s="5" t="n">
        <v>225</v>
      </c>
      <c r="D2" s="4" t="s">
        <v>52</v>
      </c>
      <c r="E2" s="4" t="s">
        <v>53</v>
      </c>
    </row>
    <row r="3" customFormat="false" ht="15" hidden="false" customHeight="false" outlineLevel="0" collapsed="false">
      <c r="A3" s="8" t="n">
        <v>46024</v>
      </c>
      <c r="B3" s="4" t="n">
        <v>102</v>
      </c>
      <c r="C3" s="5" t="n">
        <v>250</v>
      </c>
      <c r="D3" s="4" t="s">
        <v>54</v>
      </c>
      <c r="E3" s="4" t="s">
        <v>53</v>
      </c>
    </row>
    <row r="4" customFormat="false" ht="15" hidden="false" customHeight="false" outlineLevel="0" collapsed="false">
      <c r="A4" s="8" t="n">
        <v>46025</v>
      </c>
      <c r="B4" s="4" t="n">
        <v>103</v>
      </c>
      <c r="C4" s="5" t="n">
        <v>285</v>
      </c>
      <c r="D4" s="4" t="s">
        <v>55</v>
      </c>
      <c r="E4" s="4" t="s">
        <v>53</v>
      </c>
    </row>
    <row r="5" customFormat="false" ht="15" hidden="false" customHeight="false" outlineLevel="0" collapsed="false">
      <c r="A5" s="8" t="n">
        <v>46026</v>
      </c>
      <c r="B5" s="4" t="n">
        <v>104</v>
      </c>
      <c r="C5" s="5" t="n">
        <v>225</v>
      </c>
      <c r="D5" s="4" t="s">
        <v>56</v>
      </c>
      <c r="E5" s="4" t="s">
        <v>53</v>
      </c>
    </row>
    <row r="6" customFormat="false" ht="15" hidden="false" customHeight="false" outlineLevel="0" collapsed="false">
      <c r="A6" s="8" t="n">
        <v>46027</v>
      </c>
      <c r="B6" s="4" t="n">
        <v>105</v>
      </c>
      <c r="C6" s="5" t="n">
        <v>250</v>
      </c>
      <c r="D6" s="4" t="s">
        <v>52</v>
      </c>
      <c r="E6" s="4" t="s">
        <v>53</v>
      </c>
    </row>
    <row r="7" customFormat="false" ht="15" hidden="false" customHeight="false" outlineLevel="0" collapsed="false">
      <c r="A7" s="8" t="n">
        <v>46028</v>
      </c>
      <c r="B7" s="4" t="n">
        <v>106</v>
      </c>
      <c r="C7" s="5" t="n">
        <v>285</v>
      </c>
      <c r="D7" s="4" t="s">
        <v>54</v>
      </c>
      <c r="E7" s="4" t="s">
        <v>53</v>
      </c>
    </row>
    <row r="8" customFormat="false" ht="15" hidden="false" customHeight="false" outlineLevel="0" collapsed="false">
      <c r="A8" s="8" t="n">
        <v>46029</v>
      </c>
      <c r="B8" s="4" t="n">
        <v>107</v>
      </c>
      <c r="C8" s="5" t="n">
        <v>225</v>
      </c>
      <c r="D8" s="4" t="s">
        <v>55</v>
      </c>
      <c r="E8" s="4" t="s">
        <v>53</v>
      </c>
    </row>
    <row r="9" customFormat="false" ht="15" hidden="false" customHeight="false" outlineLevel="0" collapsed="false">
      <c r="A9" s="8" t="n">
        <v>46030</v>
      </c>
      <c r="B9" s="4" t="n">
        <v>108</v>
      </c>
      <c r="C9" s="5" t="n">
        <v>250</v>
      </c>
      <c r="D9" s="4" t="s">
        <v>56</v>
      </c>
      <c r="E9" s="4" t="s">
        <v>53</v>
      </c>
    </row>
    <row r="10" customFormat="false" ht="15" hidden="false" customHeight="false" outlineLevel="0" collapsed="false">
      <c r="A10" s="8" t="n">
        <v>46023</v>
      </c>
      <c r="B10" s="4" t="n">
        <v>109</v>
      </c>
      <c r="C10" s="5" t="n">
        <v>285</v>
      </c>
      <c r="D10" s="4" t="s">
        <v>52</v>
      </c>
      <c r="E10" s="4" t="s">
        <v>53</v>
      </c>
    </row>
    <row r="11" customFormat="false" ht="15" hidden="false" customHeight="false" outlineLevel="0" collapsed="false">
      <c r="A11" s="8" t="n">
        <v>46024</v>
      </c>
      <c r="B11" s="4" t="n">
        <v>110</v>
      </c>
      <c r="C11" s="5" t="n">
        <v>225</v>
      </c>
      <c r="D11" s="4" t="s">
        <v>54</v>
      </c>
      <c r="E11" s="4" t="s">
        <v>53</v>
      </c>
    </row>
    <row r="12" customFormat="false" ht="15" hidden="false" customHeight="false" outlineLevel="0" collapsed="false">
      <c r="A12" s="8" t="n">
        <v>46025</v>
      </c>
      <c r="B12" s="4" t="n">
        <v>201</v>
      </c>
      <c r="C12" s="5" t="n">
        <v>250</v>
      </c>
      <c r="D12" s="4" t="s">
        <v>55</v>
      </c>
      <c r="E12" s="4" t="s">
        <v>53</v>
      </c>
    </row>
    <row r="13" customFormat="false" ht="15" hidden="false" customHeight="false" outlineLevel="0" collapsed="false">
      <c r="A13" s="8" t="n">
        <v>46026</v>
      </c>
      <c r="B13" s="4" t="n">
        <v>202</v>
      </c>
      <c r="C13" s="5" t="n">
        <v>285</v>
      </c>
      <c r="D13" s="4" t="s">
        <v>56</v>
      </c>
      <c r="E13" s="4" t="s">
        <v>53</v>
      </c>
    </row>
    <row r="14" customFormat="false" ht="15" hidden="false" customHeight="false" outlineLevel="0" collapsed="false">
      <c r="A14" s="8" t="n">
        <v>46027</v>
      </c>
      <c r="B14" s="4" t="n">
        <v>203</v>
      </c>
      <c r="C14" s="5" t="n">
        <v>225</v>
      </c>
      <c r="D14" s="4" t="s">
        <v>52</v>
      </c>
      <c r="E14" s="4" t="s">
        <v>53</v>
      </c>
    </row>
    <row r="15" customFormat="false" ht="15" hidden="false" customHeight="false" outlineLevel="0" collapsed="false">
      <c r="A15" s="8" t="n">
        <v>46028</v>
      </c>
      <c r="B15" s="4" t="n">
        <v>204</v>
      </c>
      <c r="C15" s="5" t="n">
        <v>250</v>
      </c>
      <c r="D15" s="4" t="s">
        <v>54</v>
      </c>
      <c r="E15" s="4" t="s">
        <v>53</v>
      </c>
    </row>
    <row r="16" customFormat="false" ht="15" hidden="false" customHeight="false" outlineLevel="0" collapsed="false">
      <c r="A16" s="8" t="n">
        <v>46029</v>
      </c>
      <c r="B16" s="4" t="n">
        <v>205</v>
      </c>
      <c r="C16" s="5" t="n">
        <v>285</v>
      </c>
      <c r="D16" s="4" t="s">
        <v>55</v>
      </c>
      <c r="E16" s="4" t="s">
        <v>53</v>
      </c>
    </row>
    <row r="17" customFormat="false" ht="15" hidden="false" customHeight="false" outlineLevel="0" collapsed="false">
      <c r="A17" s="8" t="n">
        <v>46030</v>
      </c>
      <c r="B17" s="4" t="n">
        <v>206</v>
      </c>
      <c r="C17" s="5" t="n">
        <v>225</v>
      </c>
      <c r="D17" s="4" t="s">
        <v>56</v>
      </c>
      <c r="E17" s="4" t="s">
        <v>53</v>
      </c>
    </row>
    <row r="18" customFormat="false" ht="15" hidden="false" customHeight="false" outlineLevel="0" collapsed="false">
      <c r="A18" s="8" t="n">
        <v>46023</v>
      </c>
      <c r="B18" s="4" t="n">
        <v>207</v>
      </c>
      <c r="C18" s="5" t="n">
        <v>250</v>
      </c>
      <c r="D18" s="4" t="s">
        <v>52</v>
      </c>
      <c r="E18" s="4" t="s">
        <v>53</v>
      </c>
    </row>
    <row r="19" customFormat="false" ht="15" hidden="false" customHeight="false" outlineLevel="0" collapsed="false">
      <c r="A19" s="8" t="n">
        <v>46024</v>
      </c>
      <c r="B19" s="4" t="n">
        <v>208</v>
      </c>
      <c r="C19" s="5" t="n">
        <v>285</v>
      </c>
      <c r="D19" s="4" t="s">
        <v>54</v>
      </c>
      <c r="E19" s="4" t="s">
        <v>53</v>
      </c>
    </row>
    <row r="20" customFormat="false" ht="15" hidden="false" customHeight="false" outlineLevel="0" collapsed="false">
      <c r="A20" s="8" t="n">
        <v>46025</v>
      </c>
      <c r="B20" s="4" t="n">
        <v>209</v>
      </c>
      <c r="C20" s="5" t="n">
        <v>225</v>
      </c>
      <c r="D20" s="4" t="s">
        <v>55</v>
      </c>
      <c r="E20" s="4" t="s">
        <v>53</v>
      </c>
    </row>
    <row r="21" customFormat="false" ht="15" hidden="false" customHeight="false" outlineLevel="0" collapsed="false">
      <c r="A21" s="8" t="n">
        <v>46026</v>
      </c>
      <c r="B21" s="4" t="n">
        <v>210</v>
      </c>
      <c r="C21" s="5" t="n">
        <v>250</v>
      </c>
      <c r="D21" s="4" t="s">
        <v>56</v>
      </c>
      <c r="E21" s="4" t="s">
        <v>53</v>
      </c>
    </row>
    <row r="22" customFormat="false" ht="15" hidden="false" customHeight="false" outlineLevel="0" collapsed="false">
      <c r="A22" s="8" t="n">
        <v>46027</v>
      </c>
      <c r="B22" s="4" t="n">
        <v>301</v>
      </c>
      <c r="C22" s="5" t="n">
        <v>285</v>
      </c>
      <c r="D22" s="4" t="s">
        <v>52</v>
      </c>
      <c r="E22" s="4" t="s">
        <v>53</v>
      </c>
    </row>
    <row r="23" customFormat="false" ht="15" hidden="false" customHeight="false" outlineLevel="0" collapsed="false">
      <c r="A23" s="8" t="n">
        <v>46028</v>
      </c>
      <c r="B23" s="4" t="n">
        <v>302</v>
      </c>
      <c r="C23" s="5" t="n">
        <v>225</v>
      </c>
      <c r="D23" s="4" t="s">
        <v>54</v>
      </c>
      <c r="E23" s="4" t="s">
        <v>53</v>
      </c>
    </row>
    <row r="24" customFormat="false" ht="15" hidden="false" customHeight="false" outlineLevel="0" collapsed="false">
      <c r="A24" s="8" t="n">
        <v>46029</v>
      </c>
      <c r="B24" s="4" t="n">
        <v>303</v>
      </c>
      <c r="C24" s="5" t="n">
        <v>250</v>
      </c>
      <c r="D24" s="4" t="s">
        <v>55</v>
      </c>
      <c r="E24" s="4" t="s">
        <v>53</v>
      </c>
    </row>
    <row r="25" customFormat="false" ht="15" hidden="false" customHeight="false" outlineLevel="0" collapsed="false">
      <c r="A25" s="8" t="n">
        <v>46030</v>
      </c>
      <c r="B25" s="4" t="n">
        <v>304</v>
      </c>
      <c r="C25" s="5" t="n">
        <v>285</v>
      </c>
      <c r="D25" s="4" t="s">
        <v>56</v>
      </c>
      <c r="E25" s="4" t="s">
        <v>53</v>
      </c>
    </row>
    <row r="26" customFormat="false" ht="15" hidden="false" customHeight="false" outlineLevel="0" collapsed="false">
      <c r="A26" s="8" t="n">
        <v>46023</v>
      </c>
      <c r="B26" s="4" t="n">
        <v>305</v>
      </c>
      <c r="C26" s="5" t="n">
        <v>225</v>
      </c>
      <c r="D26" s="4" t="s">
        <v>52</v>
      </c>
      <c r="E26" s="4" t="s">
        <v>53</v>
      </c>
    </row>
    <row r="27" customFormat="false" ht="15" hidden="false" customHeight="false" outlineLevel="0" collapsed="false">
      <c r="A27" s="8" t="n">
        <v>46024</v>
      </c>
      <c r="B27" s="4" t="n">
        <v>306</v>
      </c>
      <c r="C27" s="5" t="n">
        <v>250</v>
      </c>
      <c r="D27" s="4" t="s">
        <v>54</v>
      </c>
      <c r="E27" s="4" t="s">
        <v>53</v>
      </c>
    </row>
    <row r="28" customFormat="false" ht="15" hidden="false" customHeight="false" outlineLevel="0" collapsed="false">
      <c r="A28" s="8" t="n">
        <v>46025</v>
      </c>
      <c r="B28" s="4" t="n">
        <v>307</v>
      </c>
      <c r="C28" s="5" t="n">
        <v>285</v>
      </c>
      <c r="D28" s="4" t="s">
        <v>55</v>
      </c>
      <c r="E28" s="4" t="s">
        <v>53</v>
      </c>
    </row>
    <row r="29" customFormat="false" ht="15" hidden="false" customHeight="false" outlineLevel="0" collapsed="false">
      <c r="A29" s="8" t="n">
        <v>46026</v>
      </c>
      <c r="B29" s="4" t="n">
        <v>308</v>
      </c>
      <c r="C29" s="5" t="n">
        <v>225</v>
      </c>
      <c r="D29" s="4" t="s">
        <v>56</v>
      </c>
      <c r="E29" s="4" t="s">
        <v>53</v>
      </c>
    </row>
    <row r="30" customFormat="false" ht="15" hidden="false" customHeight="false" outlineLevel="0" collapsed="false">
      <c r="A30" s="8" t="n">
        <v>46027</v>
      </c>
      <c r="B30" s="4" t="n">
        <v>309</v>
      </c>
      <c r="C30" s="5" t="n">
        <v>250</v>
      </c>
      <c r="D30" s="4" t="s">
        <v>52</v>
      </c>
      <c r="E30" s="4" t="s">
        <v>53</v>
      </c>
    </row>
    <row r="31" customFormat="false" ht="15" hidden="false" customHeight="false" outlineLevel="0" collapsed="false">
      <c r="A31" s="8" t="n">
        <v>46028</v>
      </c>
      <c r="B31" s="4" t="n">
        <v>310</v>
      </c>
      <c r="C31" s="5" t="n">
        <v>285</v>
      </c>
      <c r="D31" s="4" t="s">
        <v>54</v>
      </c>
      <c r="E31" s="4" t="s">
        <v>53</v>
      </c>
    </row>
    <row r="32" customFormat="false" ht="15" hidden="false" customHeight="false" outlineLevel="0" collapsed="false">
      <c r="A32" s="8" t="n">
        <v>46054</v>
      </c>
      <c r="B32" s="4" t="n">
        <v>101</v>
      </c>
      <c r="C32" s="5" t="n">
        <v>225</v>
      </c>
      <c r="D32" s="4" t="s">
        <v>54</v>
      </c>
      <c r="E32" s="4" t="s">
        <v>57</v>
      </c>
    </row>
    <row r="33" customFormat="false" ht="15" hidden="false" customHeight="false" outlineLevel="0" collapsed="false">
      <c r="A33" s="8" t="n">
        <v>46055</v>
      </c>
      <c r="B33" s="4" t="n">
        <v>102</v>
      </c>
      <c r="C33" s="5" t="n">
        <v>250</v>
      </c>
      <c r="D33" s="4" t="s">
        <v>55</v>
      </c>
      <c r="E33" s="4" t="s">
        <v>57</v>
      </c>
    </row>
    <row r="34" customFormat="false" ht="15" hidden="false" customHeight="false" outlineLevel="0" collapsed="false">
      <c r="A34" s="8" t="n">
        <v>46056</v>
      </c>
      <c r="B34" s="4" t="n">
        <v>103</v>
      </c>
      <c r="C34" s="5" t="n">
        <v>285</v>
      </c>
      <c r="D34" s="4" t="s">
        <v>56</v>
      </c>
      <c r="E34" s="4" t="s">
        <v>57</v>
      </c>
    </row>
    <row r="35" customFormat="false" ht="15" hidden="false" customHeight="false" outlineLevel="0" collapsed="false">
      <c r="A35" s="8" t="n">
        <v>46057</v>
      </c>
      <c r="B35" s="4" t="n">
        <v>104</v>
      </c>
      <c r="C35" s="5" t="n">
        <v>225</v>
      </c>
      <c r="D35" s="4" t="s">
        <v>52</v>
      </c>
      <c r="E35" s="4" t="s">
        <v>57</v>
      </c>
    </row>
    <row r="36" customFormat="false" ht="15" hidden="false" customHeight="false" outlineLevel="0" collapsed="false">
      <c r="A36" s="8" t="n">
        <v>46058</v>
      </c>
      <c r="B36" s="4" t="n">
        <v>105</v>
      </c>
      <c r="C36" s="5" t="n">
        <v>250</v>
      </c>
      <c r="D36" s="4" t="s">
        <v>54</v>
      </c>
      <c r="E36" s="4" t="s">
        <v>57</v>
      </c>
    </row>
    <row r="37" customFormat="false" ht="15" hidden="false" customHeight="false" outlineLevel="0" collapsed="false">
      <c r="A37" s="8" t="n">
        <v>46059</v>
      </c>
      <c r="B37" s="4" t="n">
        <v>106</v>
      </c>
      <c r="C37" s="5" t="n">
        <v>285</v>
      </c>
      <c r="D37" s="4" t="s">
        <v>55</v>
      </c>
      <c r="E37" s="4" t="s">
        <v>57</v>
      </c>
    </row>
    <row r="38" customFormat="false" ht="15" hidden="false" customHeight="false" outlineLevel="0" collapsed="false">
      <c r="A38" s="8" t="n">
        <v>46060</v>
      </c>
      <c r="B38" s="4" t="n">
        <v>107</v>
      </c>
      <c r="C38" s="5" t="n">
        <v>225</v>
      </c>
      <c r="D38" s="4" t="s">
        <v>56</v>
      </c>
      <c r="E38" s="4" t="s">
        <v>57</v>
      </c>
    </row>
    <row r="39" customFormat="false" ht="15" hidden="false" customHeight="false" outlineLevel="0" collapsed="false">
      <c r="A39" s="8" t="n">
        <v>46061</v>
      </c>
      <c r="B39" s="4" t="n">
        <v>108</v>
      </c>
      <c r="C39" s="5" t="n">
        <v>250</v>
      </c>
      <c r="D39" s="4" t="s">
        <v>52</v>
      </c>
      <c r="E39" s="4" t="s">
        <v>57</v>
      </c>
    </row>
    <row r="40" customFormat="false" ht="15" hidden="false" customHeight="false" outlineLevel="0" collapsed="false">
      <c r="A40" s="8" t="n">
        <v>46054</v>
      </c>
      <c r="B40" s="4" t="n">
        <v>109</v>
      </c>
      <c r="C40" s="5" t="n">
        <v>285</v>
      </c>
      <c r="D40" s="4" t="s">
        <v>54</v>
      </c>
      <c r="E40" s="4" t="s">
        <v>57</v>
      </c>
    </row>
    <row r="41" customFormat="false" ht="15" hidden="false" customHeight="false" outlineLevel="0" collapsed="false">
      <c r="A41" s="8" t="n">
        <v>46055</v>
      </c>
      <c r="B41" s="4" t="n">
        <v>110</v>
      </c>
      <c r="C41" s="5" t="n">
        <v>225</v>
      </c>
      <c r="D41" s="4" t="s">
        <v>55</v>
      </c>
      <c r="E41" s="4" t="s">
        <v>57</v>
      </c>
    </row>
    <row r="42" customFormat="false" ht="15" hidden="false" customHeight="false" outlineLevel="0" collapsed="false">
      <c r="A42" s="8" t="n">
        <v>46056</v>
      </c>
      <c r="B42" s="4" t="n">
        <v>201</v>
      </c>
      <c r="C42" s="5" t="n">
        <v>250</v>
      </c>
      <c r="D42" s="4" t="s">
        <v>56</v>
      </c>
      <c r="E42" s="4" t="s">
        <v>57</v>
      </c>
    </row>
    <row r="43" customFormat="false" ht="15" hidden="false" customHeight="false" outlineLevel="0" collapsed="false">
      <c r="A43" s="8" t="n">
        <v>46057</v>
      </c>
      <c r="B43" s="4" t="n">
        <v>202</v>
      </c>
      <c r="C43" s="5" t="n">
        <v>285</v>
      </c>
      <c r="D43" s="4" t="s">
        <v>52</v>
      </c>
      <c r="E43" s="4" t="s">
        <v>57</v>
      </c>
    </row>
    <row r="44" customFormat="false" ht="15" hidden="false" customHeight="false" outlineLevel="0" collapsed="false">
      <c r="A44" s="8" t="n">
        <v>46058</v>
      </c>
      <c r="B44" s="4" t="n">
        <v>203</v>
      </c>
      <c r="C44" s="5" t="n">
        <v>225</v>
      </c>
      <c r="D44" s="4" t="s">
        <v>54</v>
      </c>
      <c r="E44" s="4" t="s">
        <v>57</v>
      </c>
    </row>
    <row r="45" customFormat="false" ht="15" hidden="false" customHeight="false" outlineLevel="0" collapsed="false">
      <c r="A45" s="8" t="n">
        <v>46059</v>
      </c>
      <c r="B45" s="4" t="n">
        <v>204</v>
      </c>
      <c r="C45" s="5" t="n">
        <v>250</v>
      </c>
      <c r="D45" s="4" t="s">
        <v>55</v>
      </c>
      <c r="E45" s="4" t="s">
        <v>57</v>
      </c>
    </row>
    <row r="46" customFormat="false" ht="15" hidden="false" customHeight="false" outlineLevel="0" collapsed="false">
      <c r="A46" s="8" t="n">
        <v>46060</v>
      </c>
      <c r="B46" s="4" t="n">
        <v>205</v>
      </c>
      <c r="C46" s="5" t="n">
        <v>285</v>
      </c>
      <c r="D46" s="4" t="s">
        <v>56</v>
      </c>
      <c r="E46" s="4" t="s">
        <v>57</v>
      </c>
    </row>
    <row r="47" customFormat="false" ht="15" hidden="false" customHeight="false" outlineLevel="0" collapsed="false">
      <c r="A47" s="8" t="n">
        <v>46061</v>
      </c>
      <c r="B47" s="4" t="n">
        <v>206</v>
      </c>
      <c r="C47" s="5" t="n">
        <v>225</v>
      </c>
      <c r="D47" s="4" t="s">
        <v>52</v>
      </c>
      <c r="E47" s="4" t="s">
        <v>57</v>
      </c>
    </row>
    <row r="48" customFormat="false" ht="15" hidden="false" customHeight="false" outlineLevel="0" collapsed="false">
      <c r="A48" s="8" t="n">
        <v>46054</v>
      </c>
      <c r="B48" s="4" t="n">
        <v>207</v>
      </c>
      <c r="C48" s="5" t="n">
        <v>250</v>
      </c>
      <c r="D48" s="4" t="s">
        <v>54</v>
      </c>
      <c r="E48" s="4" t="s">
        <v>57</v>
      </c>
    </row>
    <row r="49" customFormat="false" ht="15" hidden="false" customHeight="false" outlineLevel="0" collapsed="false">
      <c r="A49" s="8" t="n">
        <v>46055</v>
      </c>
      <c r="B49" s="4" t="n">
        <v>208</v>
      </c>
      <c r="C49" s="5" t="n">
        <v>285</v>
      </c>
      <c r="D49" s="4" t="s">
        <v>55</v>
      </c>
      <c r="E49" s="4" t="s">
        <v>57</v>
      </c>
    </row>
    <row r="50" customFormat="false" ht="15" hidden="false" customHeight="false" outlineLevel="0" collapsed="false">
      <c r="A50" s="8" t="n">
        <v>46056</v>
      </c>
      <c r="B50" s="4" t="n">
        <v>209</v>
      </c>
      <c r="C50" s="5" t="n">
        <v>225</v>
      </c>
      <c r="D50" s="4" t="s">
        <v>56</v>
      </c>
      <c r="E50" s="4" t="s">
        <v>57</v>
      </c>
    </row>
    <row r="51" customFormat="false" ht="15" hidden="false" customHeight="false" outlineLevel="0" collapsed="false">
      <c r="A51" s="8" t="n">
        <v>46057</v>
      </c>
      <c r="B51" s="4" t="n">
        <v>210</v>
      </c>
      <c r="C51" s="5" t="n">
        <v>250</v>
      </c>
      <c r="D51" s="4" t="s">
        <v>52</v>
      </c>
      <c r="E51" s="4" t="s">
        <v>57</v>
      </c>
    </row>
    <row r="52" customFormat="false" ht="15" hidden="false" customHeight="false" outlineLevel="0" collapsed="false">
      <c r="A52" s="8" t="n">
        <v>46058</v>
      </c>
      <c r="B52" s="4" t="n">
        <v>301</v>
      </c>
      <c r="C52" s="5" t="n">
        <v>285</v>
      </c>
      <c r="D52" s="4" t="s">
        <v>54</v>
      </c>
      <c r="E52" s="4" t="s">
        <v>57</v>
      </c>
    </row>
    <row r="53" customFormat="false" ht="15" hidden="false" customHeight="false" outlineLevel="0" collapsed="false">
      <c r="A53" s="8" t="n">
        <v>46059</v>
      </c>
      <c r="B53" s="4" t="n">
        <v>302</v>
      </c>
      <c r="C53" s="5" t="n">
        <v>225</v>
      </c>
      <c r="D53" s="4" t="s">
        <v>55</v>
      </c>
      <c r="E53" s="4" t="s">
        <v>57</v>
      </c>
    </row>
    <row r="54" customFormat="false" ht="15" hidden="false" customHeight="false" outlineLevel="0" collapsed="false">
      <c r="A54" s="8" t="n">
        <v>46060</v>
      </c>
      <c r="B54" s="4" t="n">
        <v>303</v>
      </c>
      <c r="C54" s="5" t="n">
        <v>250</v>
      </c>
      <c r="D54" s="4" t="s">
        <v>56</v>
      </c>
      <c r="E54" s="4" t="s">
        <v>57</v>
      </c>
    </row>
    <row r="55" customFormat="false" ht="15" hidden="false" customHeight="false" outlineLevel="0" collapsed="false">
      <c r="A55" s="8" t="n">
        <v>46061</v>
      </c>
      <c r="B55" s="4" t="n">
        <v>304</v>
      </c>
      <c r="C55" s="5" t="n">
        <v>285</v>
      </c>
      <c r="D55" s="4" t="s">
        <v>52</v>
      </c>
      <c r="E55" s="4" t="s">
        <v>57</v>
      </c>
    </row>
    <row r="56" customFormat="false" ht="15" hidden="false" customHeight="false" outlineLevel="0" collapsed="false">
      <c r="A56" s="8" t="n">
        <v>46054</v>
      </c>
      <c r="B56" s="4" t="n">
        <v>305</v>
      </c>
      <c r="C56" s="5" t="n">
        <v>225</v>
      </c>
      <c r="D56" s="4" t="s">
        <v>54</v>
      </c>
      <c r="E56" s="4" t="s">
        <v>57</v>
      </c>
    </row>
    <row r="57" customFormat="false" ht="15" hidden="false" customHeight="false" outlineLevel="0" collapsed="false">
      <c r="A57" s="8" t="n">
        <v>46055</v>
      </c>
      <c r="B57" s="4" t="n">
        <v>306</v>
      </c>
      <c r="C57" s="5" t="n">
        <v>250</v>
      </c>
      <c r="D57" s="4" t="s">
        <v>55</v>
      </c>
      <c r="E57" s="4" t="s">
        <v>57</v>
      </c>
    </row>
    <row r="58" customFormat="false" ht="15" hidden="false" customHeight="false" outlineLevel="0" collapsed="false">
      <c r="A58" s="8" t="n">
        <v>46056</v>
      </c>
      <c r="B58" s="4" t="n">
        <v>307</v>
      </c>
      <c r="C58" s="5" t="n">
        <v>285</v>
      </c>
      <c r="D58" s="4" t="s">
        <v>56</v>
      </c>
      <c r="E58" s="4" t="s">
        <v>57</v>
      </c>
    </row>
    <row r="59" customFormat="false" ht="15" hidden="false" customHeight="false" outlineLevel="0" collapsed="false">
      <c r="A59" s="8" t="n">
        <v>46057</v>
      </c>
      <c r="B59" s="4" t="n">
        <v>308</v>
      </c>
      <c r="C59" s="5" t="n">
        <v>225</v>
      </c>
      <c r="D59" s="4" t="s">
        <v>52</v>
      </c>
      <c r="E59" s="4" t="s">
        <v>57</v>
      </c>
    </row>
    <row r="60" customFormat="false" ht="15" hidden="false" customHeight="false" outlineLevel="0" collapsed="false">
      <c r="A60" s="8" t="n">
        <v>46058</v>
      </c>
      <c r="B60" s="4" t="n">
        <v>309</v>
      </c>
      <c r="C60" s="5" t="n">
        <v>250</v>
      </c>
      <c r="D60" s="4" t="s">
        <v>54</v>
      </c>
      <c r="E60" s="4" t="s">
        <v>57</v>
      </c>
    </row>
    <row r="61" customFormat="false" ht="15" hidden="false" customHeight="false" outlineLevel="0" collapsed="false">
      <c r="A61" s="8" t="n">
        <v>46059</v>
      </c>
      <c r="B61" s="4" t="n">
        <v>310</v>
      </c>
      <c r="C61" s="5" t="n">
        <v>285</v>
      </c>
      <c r="D61" s="4" t="s">
        <v>55</v>
      </c>
      <c r="E61" s="4" t="s">
        <v>57</v>
      </c>
    </row>
    <row r="62" customFormat="false" ht="15" hidden="false" customHeight="false" outlineLevel="0" collapsed="false">
      <c r="A62" s="8" t="n">
        <v>46082</v>
      </c>
      <c r="B62" s="4" t="n">
        <v>101</v>
      </c>
      <c r="C62" s="5" t="n">
        <v>225</v>
      </c>
      <c r="D62" s="4" t="s">
        <v>55</v>
      </c>
      <c r="E62" s="4" t="s">
        <v>58</v>
      </c>
    </row>
    <row r="63" customFormat="false" ht="15" hidden="false" customHeight="false" outlineLevel="0" collapsed="false">
      <c r="A63" s="8" t="n">
        <v>46083</v>
      </c>
      <c r="B63" s="4" t="n">
        <v>102</v>
      </c>
      <c r="C63" s="5" t="n">
        <v>250</v>
      </c>
      <c r="D63" s="4" t="s">
        <v>56</v>
      </c>
      <c r="E63" s="4" t="s">
        <v>58</v>
      </c>
    </row>
    <row r="64" customFormat="false" ht="15" hidden="false" customHeight="false" outlineLevel="0" collapsed="false">
      <c r="A64" s="8" t="n">
        <v>46084</v>
      </c>
      <c r="B64" s="4" t="n">
        <v>103</v>
      </c>
      <c r="C64" s="5" t="n">
        <v>285</v>
      </c>
      <c r="D64" s="4" t="s">
        <v>52</v>
      </c>
      <c r="E64" s="4" t="s">
        <v>58</v>
      </c>
    </row>
    <row r="65" customFormat="false" ht="15" hidden="false" customHeight="false" outlineLevel="0" collapsed="false">
      <c r="A65" s="8" t="n">
        <v>46085</v>
      </c>
      <c r="B65" s="4" t="n">
        <v>104</v>
      </c>
      <c r="C65" s="5" t="n">
        <v>225</v>
      </c>
      <c r="D65" s="4" t="s">
        <v>54</v>
      </c>
      <c r="E65" s="4" t="s">
        <v>58</v>
      </c>
    </row>
    <row r="66" customFormat="false" ht="15" hidden="false" customHeight="false" outlineLevel="0" collapsed="false">
      <c r="A66" s="8" t="n">
        <v>46086</v>
      </c>
      <c r="B66" s="4" t="n">
        <v>105</v>
      </c>
      <c r="C66" s="5" t="n">
        <v>250</v>
      </c>
      <c r="D66" s="4" t="s">
        <v>55</v>
      </c>
      <c r="E66" s="4" t="s">
        <v>58</v>
      </c>
    </row>
    <row r="67" customFormat="false" ht="15" hidden="false" customHeight="false" outlineLevel="0" collapsed="false">
      <c r="A67" s="8" t="n">
        <v>46087</v>
      </c>
      <c r="B67" s="4" t="n">
        <v>106</v>
      </c>
      <c r="C67" s="5" t="n">
        <v>285</v>
      </c>
      <c r="D67" s="4" t="s">
        <v>56</v>
      </c>
      <c r="E67" s="4" t="s">
        <v>58</v>
      </c>
    </row>
    <row r="68" customFormat="false" ht="15" hidden="false" customHeight="false" outlineLevel="0" collapsed="false">
      <c r="A68" s="8" t="n">
        <v>46088</v>
      </c>
      <c r="B68" s="4" t="n">
        <v>107</v>
      </c>
      <c r="C68" s="5" t="n">
        <v>225</v>
      </c>
      <c r="D68" s="4" t="s">
        <v>52</v>
      </c>
      <c r="E68" s="4" t="s">
        <v>58</v>
      </c>
    </row>
    <row r="69" customFormat="false" ht="15" hidden="false" customHeight="false" outlineLevel="0" collapsed="false">
      <c r="A69" s="8" t="n">
        <v>46089</v>
      </c>
      <c r="B69" s="4" t="n">
        <v>108</v>
      </c>
      <c r="C69" s="5" t="n">
        <v>250</v>
      </c>
      <c r="D69" s="4" t="s">
        <v>54</v>
      </c>
      <c r="E69" s="4" t="s">
        <v>58</v>
      </c>
    </row>
    <row r="70" customFormat="false" ht="15" hidden="false" customHeight="false" outlineLevel="0" collapsed="false">
      <c r="A70" s="8" t="n">
        <v>46082</v>
      </c>
      <c r="B70" s="4" t="n">
        <v>109</v>
      </c>
      <c r="C70" s="5" t="n">
        <v>285</v>
      </c>
      <c r="D70" s="4" t="s">
        <v>55</v>
      </c>
      <c r="E70" s="4" t="s">
        <v>58</v>
      </c>
    </row>
    <row r="71" customFormat="false" ht="15" hidden="false" customHeight="false" outlineLevel="0" collapsed="false">
      <c r="A71" s="8" t="n">
        <v>46083</v>
      </c>
      <c r="B71" s="4" t="n">
        <v>110</v>
      </c>
      <c r="C71" s="5" t="n">
        <v>225</v>
      </c>
      <c r="D71" s="4" t="s">
        <v>56</v>
      </c>
      <c r="E71" s="4" t="s">
        <v>58</v>
      </c>
    </row>
    <row r="72" customFormat="false" ht="15" hidden="false" customHeight="false" outlineLevel="0" collapsed="false">
      <c r="A72" s="8" t="n">
        <v>46084</v>
      </c>
      <c r="B72" s="4" t="n">
        <v>201</v>
      </c>
      <c r="C72" s="5" t="n">
        <v>250</v>
      </c>
      <c r="D72" s="4" t="s">
        <v>52</v>
      </c>
      <c r="E72" s="4" t="s">
        <v>58</v>
      </c>
    </row>
    <row r="73" customFormat="false" ht="15" hidden="false" customHeight="false" outlineLevel="0" collapsed="false">
      <c r="A73" s="8" t="n">
        <v>46085</v>
      </c>
      <c r="B73" s="4" t="n">
        <v>202</v>
      </c>
      <c r="C73" s="5" t="n">
        <v>285</v>
      </c>
      <c r="D73" s="4" t="s">
        <v>54</v>
      </c>
      <c r="E73" s="4" t="s">
        <v>58</v>
      </c>
    </row>
    <row r="74" customFormat="false" ht="15" hidden="false" customHeight="false" outlineLevel="0" collapsed="false">
      <c r="A74" s="8" t="n">
        <v>46086</v>
      </c>
      <c r="B74" s="4" t="n">
        <v>203</v>
      </c>
      <c r="C74" s="5" t="n">
        <v>225</v>
      </c>
      <c r="D74" s="4" t="s">
        <v>55</v>
      </c>
      <c r="E74" s="4" t="s">
        <v>58</v>
      </c>
    </row>
    <row r="75" customFormat="false" ht="15" hidden="false" customHeight="false" outlineLevel="0" collapsed="false">
      <c r="A75" s="8" t="n">
        <v>46087</v>
      </c>
      <c r="B75" s="4" t="n">
        <v>204</v>
      </c>
      <c r="C75" s="5" t="n">
        <v>250</v>
      </c>
      <c r="D75" s="4" t="s">
        <v>56</v>
      </c>
      <c r="E75" s="4" t="s">
        <v>58</v>
      </c>
    </row>
    <row r="76" customFormat="false" ht="15" hidden="false" customHeight="false" outlineLevel="0" collapsed="false">
      <c r="A76" s="8" t="n">
        <v>46088</v>
      </c>
      <c r="B76" s="4" t="n">
        <v>205</v>
      </c>
      <c r="C76" s="5" t="n">
        <v>285</v>
      </c>
      <c r="D76" s="4" t="s">
        <v>52</v>
      </c>
      <c r="E76" s="4" t="s">
        <v>58</v>
      </c>
    </row>
    <row r="77" customFormat="false" ht="15" hidden="false" customHeight="false" outlineLevel="0" collapsed="false">
      <c r="A77" s="8" t="n">
        <v>46089</v>
      </c>
      <c r="B77" s="4" t="n">
        <v>206</v>
      </c>
      <c r="C77" s="5" t="n">
        <v>225</v>
      </c>
      <c r="D77" s="4" t="s">
        <v>54</v>
      </c>
      <c r="E77" s="4" t="s">
        <v>58</v>
      </c>
    </row>
    <row r="78" customFormat="false" ht="15" hidden="false" customHeight="false" outlineLevel="0" collapsed="false">
      <c r="A78" s="8" t="n">
        <v>46082</v>
      </c>
      <c r="B78" s="4" t="n">
        <v>207</v>
      </c>
      <c r="C78" s="5" t="n">
        <v>250</v>
      </c>
      <c r="D78" s="4" t="s">
        <v>55</v>
      </c>
      <c r="E78" s="4" t="s">
        <v>58</v>
      </c>
    </row>
    <row r="79" customFormat="false" ht="15" hidden="false" customHeight="false" outlineLevel="0" collapsed="false">
      <c r="A79" s="8" t="n">
        <v>46083</v>
      </c>
      <c r="B79" s="4" t="n">
        <v>208</v>
      </c>
      <c r="C79" s="5" t="n">
        <v>285</v>
      </c>
      <c r="D79" s="4" t="s">
        <v>56</v>
      </c>
      <c r="E79" s="4" t="s">
        <v>58</v>
      </c>
    </row>
    <row r="80" customFormat="false" ht="15" hidden="false" customHeight="false" outlineLevel="0" collapsed="false">
      <c r="A80" s="8" t="n">
        <v>46084</v>
      </c>
      <c r="B80" s="4" t="n">
        <v>209</v>
      </c>
      <c r="C80" s="5" t="n">
        <v>225</v>
      </c>
      <c r="D80" s="4" t="s">
        <v>52</v>
      </c>
      <c r="E80" s="4" t="s">
        <v>58</v>
      </c>
    </row>
    <row r="81" customFormat="false" ht="15" hidden="false" customHeight="false" outlineLevel="0" collapsed="false">
      <c r="A81" s="8" t="n">
        <v>46085</v>
      </c>
      <c r="B81" s="4" t="n">
        <v>210</v>
      </c>
      <c r="C81" s="5" t="n">
        <v>250</v>
      </c>
      <c r="D81" s="4" t="s">
        <v>54</v>
      </c>
      <c r="E81" s="4" t="s">
        <v>58</v>
      </c>
    </row>
    <row r="82" customFormat="false" ht="15" hidden="false" customHeight="false" outlineLevel="0" collapsed="false">
      <c r="A82" s="8" t="n">
        <v>46086</v>
      </c>
      <c r="B82" s="4" t="n">
        <v>301</v>
      </c>
      <c r="C82" s="5" t="n">
        <v>285</v>
      </c>
      <c r="D82" s="4" t="s">
        <v>55</v>
      </c>
      <c r="E82" s="4" t="s">
        <v>58</v>
      </c>
    </row>
    <row r="83" customFormat="false" ht="15" hidden="false" customHeight="false" outlineLevel="0" collapsed="false">
      <c r="A83" s="8" t="n">
        <v>46088</v>
      </c>
      <c r="B83" s="4" t="n">
        <v>303</v>
      </c>
      <c r="C83" s="5" t="n">
        <v>250</v>
      </c>
      <c r="D83" s="4" t="s">
        <v>52</v>
      </c>
      <c r="E83" s="4" t="s">
        <v>58</v>
      </c>
    </row>
    <row r="84" customFormat="false" ht="15" hidden="false" customHeight="false" outlineLevel="0" collapsed="false">
      <c r="A84" s="8" t="n">
        <v>46089</v>
      </c>
      <c r="B84" s="4" t="n">
        <v>304</v>
      </c>
      <c r="C84" s="5" t="n">
        <v>285</v>
      </c>
      <c r="D84" s="4" t="s">
        <v>54</v>
      </c>
      <c r="E84" s="4" t="s">
        <v>58</v>
      </c>
    </row>
    <row r="85" customFormat="false" ht="15" hidden="false" customHeight="false" outlineLevel="0" collapsed="false">
      <c r="A85" s="8" t="n">
        <v>46082</v>
      </c>
      <c r="B85" s="4" t="n">
        <v>305</v>
      </c>
      <c r="C85" s="5" t="n">
        <v>225</v>
      </c>
      <c r="D85" s="4" t="s">
        <v>55</v>
      </c>
      <c r="E85" s="4" t="s">
        <v>58</v>
      </c>
    </row>
    <row r="86" customFormat="false" ht="15" hidden="false" customHeight="false" outlineLevel="0" collapsed="false">
      <c r="A86" s="8" t="n">
        <v>46083</v>
      </c>
      <c r="B86" s="4" t="n">
        <v>306</v>
      </c>
      <c r="C86" s="5" t="n">
        <v>250</v>
      </c>
      <c r="D86" s="4" t="s">
        <v>56</v>
      </c>
      <c r="E86" s="4" t="s">
        <v>58</v>
      </c>
    </row>
    <row r="87" customFormat="false" ht="15" hidden="false" customHeight="false" outlineLevel="0" collapsed="false">
      <c r="A87" s="8" t="n">
        <v>46084</v>
      </c>
      <c r="B87" s="4" t="n">
        <v>307</v>
      </c>
      <c r="C87" s="5" t="n">
        <v>285</v>
      </c>
      <c r="D87" s="4" t="s">
        <v>52</v>
      </c>
      <c r="E87" s="4" t="s">
        <v>58</v>
      </c>
    </row>
    <row r="88" customFormat="false" ht="15" hidden="false" customHeight="false" outlineLevel="0" collapsed="false">
      <c r="A88" s="8" t="n">
        <v>46085</v>
      </c>
      <c r="B88" s="4" t="n">
        <v>308</v>
      </c>
      <c r="C88" s="5" t="n">
        <v>225</v>
      </c>
      <c r="D88" s="4" t="s">
        <v>54</v>
      </c>
      <c r="E88" s="4" t="s">
        <v>58</v>
      </c>
    </row>
    <row r="89" customFormat="false" ht="15" hidden="false" customHeight="false" outlineLevel="0" collapsed="false">
      <c r="A89" s="8" t="n">
        <v>46086</v>
      </c>
      <c r="B89" s="4" t="n">
        <v>309</v>
      </c>
      <c r="C89" s="5" t="n">
        <v>250</v>
      </c>
      <c r="D89" s="4" t="s">
        <v>55</v>
      </c>
      <c r="E89" s="4" t="s">
        <v>58</v>
      </c>
    </row>
    <row r="90" customFormat="false" ht="15" hidden="false" customHeight="false" outlineLevel="0" collapsed="false">
      <c r="A90" s="8" t="n">
        <v>46087</v>
      </c>
      <c r="B90" s="4" t="n">
        <v>310</v>
      </c>
      <c r="C90" s="5" t="n">
        <v>285</v>
      </c>
      <c r="D90" s="4" t="s">
        <v>56</v>
      </c>
      <c r="E90" s="4" t="s">
        <v>58</v>
      </c>
    </row>
    <row r="91" customFormat="false" ht="15" hidden="false" customHeight="false" outlineLevel="0" collapsed="false">
      <c r="A91" s="8" t="n">
        <v>46113</v>
      </c>
      <c r="B91" s="4" t="n">
        <v>101</v>
      </c>
      <c r="C91" s="5" t="n">
        <v>225</v>
      </c>
      <c r="D91" s="4" t="s">
        <v>56</v>
      </c>
      <c r="E91" s="4" t="s">
        <v>59</v>
      </c>
    </row>
    <row r="92" customFormat="false" ht="15" hidden="false" customHeight="false" outlineLevel="0" collapsed="false">
      <c r="A92" s="8" t="n">
        <v>46114</v>
      </c>
      <c r="B92" s="4" t="n">
        <v>102</v>
      </c>
      <c r="C92" s="5" t="n">
        <v>250</v>
      </c>
      <c r="D92" s="4" t="s">
        <v>52</v>
      </c>
      <c r="E92" s="4" t="s">
        <v>59</v>
      </c>
    </row>
    <row r="93" customFormat="false" ht="15" hidden="false" customHeight="false" outlineLevel="0" collapsed="false">
      <c r="A93" s="8" t="n">
        <v>46115</v>
      </c>
      <c r="B93" s="4" t="n">
        <v>103</v>
      </c>
      <c r="C93" s="5" t="n">
        <v>285</v>
      </c>
      <c r="D93" s="4" t="s">
        <v>54</v>
      </c>
      <c r="E93" s="4" t="s">
        <v>59</v>
      </c>
    </row>
    <row r="94" customFormat="false" ht="15" hidden="false" customHeight="false" outlineLevel="0" collapsed="false">
      <c r="A94" s="8" t="n">
        <v>46116</v>
      </c>
      <c r="B94" s="4" t="n">
        <v>104</v>
      </c>
      <c r="C94" s="5" t="n">
        <v>225</v>
      </c>
      <c r="D94" s="4" t="s">
        <v>55</v>
      </c>
      <c r="E94" s="4" t="s">
        <v>59</v>
      </c>
    </row>
    <row r="95" customFormat="false" ht="15" hidden="false" customHeight="false" outlineLevel="0" collapsed="false">
      <c r="A95" s="8" t="n">
        <v>46117</v>
      </c>
      <c r="B95" s="4" t="n">
        <v>105</v>
      </c>
      <c r="C95" s="5" t="n">
        <v>250</v>
      </c>
      <c r="D95" s="4" t="s">
        <v>56</v>
      </c>
      <c r="E95" s="4" t="s">
        <v>59</v>
      </c>
    </row>
    <row r="96" customFormat="false" ht="15" hidden="false" customHeight="false" outlineLevel="0" collapsed="false">
      <c r="A96" s="8" t="n">
        <v>46118</v>
      </c>
      <c r="B96" s="4" t="n">
        <v>106</v>
      </c>
      <c r="C96" s="5" t="n">
        <v>285</v>
      </c>
      <c r="D96" s="4" t="s">
        <v>52</v>
      </c>
      <c r="E96" s="4" t="s">
        <v>59</v>
      </c>
    </row>
    <row r="97" customFormat="false" ht="15" hidden="false" customHeight="false" outlineLevel="0" collapsed="false">
      <c r="A97" s="8" t="n">
        <v>46119</v>
      </c>
      <c r="B97" s="4" t="n">
        <v>107</v>
      </c>
      <c r="C97" s="5" t="n">
        <v>225</v>
      </c>
      <c r="D97" s="4" t="s">
        <v>54</v>
      </c>
      <c r="E97" s="4" t="s">
        <v>59</v>
      </c>
    </row>
    <row r="98" customFormat="false" ht="15" hidden="false" customHeight="false" outlineLevel="0" collapsed="false">
      <c r="A98" s="8" t="n">
        <v>46120</v>
      </c>
      <c r="B98" s="4" t="n">
        <v>108</v>
      </c>
      <c r="C98" s="5" t="n">
        <v>250</v>
      </c>
      <c r="D98" s="4" t="s">
        <v>55</v>
      </c>
      <c r="E98" s="4" t="s">
        <v>59</v>
      </c>
    </row>
    <row r="99" customFormat="false" ht="15" hidden="false" customHeight="false" outlineLevel="0" collapsed="false">
      <c r="A99" s="8" t="n">
        <v>46113</v>
      </c>
      <c r="B99" s="4" t="n">
        <v>109</v>
      </c>
      <c r="C99" s="5" t="n">
        <v>285</v>
      </c>
      <c r="D99" s="4" t="s">
        <v>56</v>
      </c>
      <c r="E99" s="4" t="s">
        <v>59</v>
      </c>
    </row>
    <row r="100" customFormat="false" ht="15" hidden="false" customHeight="false" outlineLevel="0" collapsed="false">
      <c r="A100" s="8" t="n">
        <v>46114</v>
      </c>
      <c r="B100" s="4" t="n">
        <v>110</v>
      </c>
      <c r="C100" s="5" t="n">
        <v>225</v>
      </c>
      <c r="D100" s="4" t="s">
        <v>52</v>
      </c>
      <c r="E100" s="4" t="s">
        <v>59</v>
      </c>
    </row>
    <row r="101" customFormat="false" ht="15" hidden="false" customHeight="false" outlineLevel="0" collapsed="false">
      <c r="A101" s="8" t="n">
        <v>46115</v>
      </c>
      <c r="B101" s="4" t="n">
        <v>201</v>
      </c>
      <c r="C101" s="5" t="n">
        <v>250</v>
      </c>
      <c r="D101" s="4" t="s">
        <v>54</v>
      </c>
      <c r="E101" s="4" t="s">
        <v>59</v>
      </c>
    </row>
    <row r="102" customFormat="false" ht="15" hidden="false" customHeight="false" outlineLevel="0" collapsed="false">
      <c r="A102" s="8" t="n">
        <v>46116</v>
      </c>
      <c r="B102" s="4" t="n">
        <v>202</v>
      </c>
      <c r="C102" s="5" t="n">
        <v>285</v>
      </c>
      <c r="D102" s="4" t="s">
        <v>55</v>
      </c>
      <c r="E102" s="4" t="s">
        <v>59</v>
      </c>
    </row>
    <row r="103" customFormat="false" ht="15" hidden="false" customHeight="false" outlineLevel="0" collapsed="false">
      <c r="A103" s="8" t="n">
        <v>46117</v>
      </c>
      <c r="B103" s="4" t="n">
        <v>203</v>
      </c>
      <c r="C103" s="5" t="n">
        <v>225</v>
      </c>
      <c r="D103" s="4" t="s">
        <v>56</v>
      </c>
      <c r="E103" s="4" t="s">
        <v>59</v>
      </c>
    </row>
    <row r="104" customFormat="false" ht="15" hidden="false" customHeight="false" outlineLevel="0" collapsed="false">
      <c r="A104" s="8" t="n">
        <v>46118</v>
      </c>
      <c r="B104" s="4" t="n">
        <v>204</v>
      </c>
      <c r="C104" s="5" t="n">
        <v>250</v>
      </c>
      <c r="D104" s="4" t="s">
        <v>52</v>
      </c>
      <c r="E104" s="4" t="s">
        <v>59</v>
      </c>
    </row>
    <row r="105" customFormat="false" ht="15" hidden="false" customHeight="false" outlineLevel="0" collapsed="false">
      <c r="A105" s="8" t="n">
        <v>46119</v>
      </c>
      <c r="B105" s="4" t="n">
        <v>205</v>
      </c>
      <c r="C105" s="5" t="n">
        <v>285</v>
      </c>
      <c r="D105" s="4" t="s">
        <v>54</v>
      </c>
      <c r="E105" s="4" t="s">
        <v>59</v>
      </c>
    </row>
    <row r="106" customFormat="false" ht="15" hidden="false" customHeight="false" outlineLevel="0" collapsed="false">
      <c r="A106" s="8" t="n">
        <v>46120</v>
      </c>
      <c r="B106" s="4" t="n">
        <v>206</v>
      </c>
      <c r="C106" s="5" t="n">
        <v>225</v>
      </c>
      <c r="D106" s="4" t="s">
        <v>55</v>
      </c>
      <c r="E106" s="4" t="s">
        <v>59</v>
      </c>
    </row>
    <row r="107" customFormat="false" ht="15" hidden="false" customHeight="false" outlineLevel="0" collapsed="false">
      <c r="A107" s="8" t="n">
        <v>46114</v>
      </c>
      <c r="B107" s="4" t="n">
        <v>208</v>
      </c>
      <c r="C107" s="5" t="n">
        <v>285</v>
      </c>
      <c r="D107" s="4" t="s">
        <v>52</v>
      </c>
      <c r="E107" s="4" t="s">
        <v>59</v>
      </c>
    </row>
    <row r="108" customFormat="false" ht="15" hidden="false" customHeight="false" outlineLevel="0" collapsed="false">
      <c r="A108" s="8" t="n">
        <v>46115</v>
      </c>
      <c r="B108" s="4" t="n">
        <v>209</v>
      </c>
      <c r="C108" s="5" t="n">
        <v>225</v>
      </c>
      <c r="D108" s="4" t="s">
        <v>54</v>
      </c>
      <c r="E108" s="4" t="s">
        <v>59</v>
      </c>
    </row>
    <row r="109" customFormat="false" ht="15" hidden="false" customHeight="false" outlineLevel="0" collapsed="false">
      <c r="A109" s="8" t="n">
        <v>46116</v>
      </c>
      <c r="B109" s="4" t="n">
        <v>210</v>
      </c>
      <c r="C109" s="5" t="n">
        <v>250</v>
      </c>
      <c r="D109" s="4" t="s">
        <v>55</v>
      </c>
      <c r="E109" s="4" t="s">
        <v>59</v>
      </c>
    </row>
    <row r="110" customFormat="false" ht="15" hidden="false" customHeight="false" outlineLevel="0" collapsed="false">
      <c r="A110" s="8" t="n">
        <v>46117</v>
      </c>
      <c r="B110" s="4" t="n">
        <v>301</v>
      </c>
      <c r="C110" s="5" t="n">
        <v>285</v>
      </c>
      <c r="D110" s="4" t="s">
        <v>56</v>
      </c>
      <c r="E110" s="4" t="s">
        <v>59</v>
      </c>
    </row>
    <row r="111" customFormat="false" ht="15" hidden="false" customHeight="false" outlineLevel="0" collapsed="false">
      <c r="A111" s="8" t="n">
        <v>46119</v>
      </c>
      <c r="B111" s="4" t="n">
        <v>303</v>
      </c>
      <c r="C111" s="5" t="n">
        <v>250</v>
      </c>
      <c r="D111" s="4" t="s">
        <v>54</v>
      </c>
      <c r="E111" s="4" t="s">
        <v>59</v>
      </c>
    </row>
    <row r="112" customFormat="false" ht="15" hidden="false" customHeight="false" outlineLevel="0" collapsed="false">
      <c r="A112" s="8" t="n">
        <v>46120</v>
      </c>
      <c r="B112" s="4" t="n">
        <v>304</v>
      </c>
      <c r="C112" s="5" t="n">
        <v>285</v>
      </c>
      <c r="D112" s="4" t="s">
        <v>55</v>
      </c>
      <c r="E112" s="4" t="s">
        <v>59</v>
      </c>
    </row>
    <row r="113" customFormat="false" ht="15" hidden="false" customHeight="false" outlineLevel="0" collapsed="false">
      <c r="A113" s="8" t="n">
        <v>46113</v>
      </c>
      <c r="B113" s="4" t="n">
        <v>305</v>
      </c>
      <c r="C113" s="5" t="n">
        <v>225</v>
      </c>
      <c r="D113" s="4" t="s">
        <v>56</v>
      </c>
      <c r="E113" s="4" t="s">
        <v>59</v>
      </c>
    </row>
    <row r="114" customFormat="false" ht="15" hidden="false" customHeight="false" outlineLevel="0" collapsed="false">
      <c r="A114" s="8" t="n">
        <v>46114</v>
      </c>
      <c r="B114" s="4" t="n">
        <v>306</v>
      </c>
      <c r="C114" s="5" t="n">
        <v>250</v>
      </c>
      <c r="D114" s="4" t="s">
        <v>52</v>
      </c>
      <c r="E114" s="4" t="s">
        <v>59</v>
      </c>
    </row>
    <row r="115" customFormat="false" ht="15" hidden="false" customHeight="false" outlineLevel="0" collapsed="false">
      <c r="A115" s="8" t="n">
        <v>46115</v>
      </c>
      <c r="B115" s="4" t="n">
        <v>307</v>
      </c>
      <c r="C115" s="5" t="n">
        <v>285</v>
      </c>
      <c r="D115" s="4" t="s">
        <v>54</v>
      </c>
      <c r="E115" s="4" t="s">
        <v>59</v>
      </c>
    </row>
    <row r="116" customFormat="false" ht="15" hidden="false" customHeight="false" outlineLevel="0" collapsed="false">
      <c r="A116" s="8" t="n">
        <v>46116</v>
      </c>
      <c r="B116" s="4" t="n">
        <v>308</v>
      </c>
      <c r="C116" s="5" t="n">
        <v>225</v>
      </c>
      <c r="D116" s="4" t="s">
        <v>55</v>
      </c>
      <c r="E116" s="4" t="s">
        <v>59</v>
      </c>
    </row>
    <row r="117" customFormat="false" ht="15" hidden="false" customHeight="false" outlineLevel="0" collapsed="false">
      <c r="A117" s="8" t="n">
        <v>46117</v>
      </c>
      <c r="B117" s="4" t="n">
        <v>309</v>
      </c>
      <c r="C117" s="5" t="n">
        <v>250</v>
      </c>
      <c r="D117" s="4" t="s">
        <v>56</v>
      </c>
      <c r="E117" s="4" t="s">
        <v>59</v>
      </c>
    </row>
    <row r="118" customFormat="false" ht="15" hidden="false" customHeight="false" outlineLevel="0" collapsed="false">
      <c r="A118" s="8" t="n">
        <v>46118</v>
      </c>
      <c r="B118" s="4" t="n">
        <v>310</v>
      </c>
      <c r="C118" s="5" t="n">
        <v>285</v>
      </c>
      <c r="D118" s="4" t="s">
        <v>52</v>
      </c>
      <c r="E118" s="4" t="s">
        <v>59</v>
      </c>
    </row>
    <row r="119" customFormat="false" ht="15" hidden="false" customHeight="false" outlineLevel="0" collapsed="false">
      <c r="A119" s="8" t="n">
        <v>46143</v>
      </c>
      <c r="B119" s="4" t="n">
        <v>101</v>
      </c>
      <c r="C119" s="5" t="n">
        <v>225</v>
      </c>
      <c r="D119" s="4" t="s">
        <v>52</v>
      </c>
      <c r="E119" s="4" t="s">
        <v>60</v>
      </c>
    </row>
    <row r="120" customFormat="false" ht="15" hidden="false" customHeight="false" outlineLevel="0" collapsed="false">
      <c r="A120" s="8" t="n">
        <v>46144</v>
      </c>
      <c r="B120" s="4" t="n">
        <v>102</v>
      </c>
      <c r="C120" s="5" t="n">
        <v>250</v>
      </c>
      <c r="D120" s="4" t="s">
        <v>54</v>
      </c>
      <c r="E120" s="4" t="s">
        <v>60</v>
      </c>
    </row>
    <row r="121" customFormat="false" ht="15" hidden="false" customHeight="false" outlineLevel="0" collapsed="false">
      <c r="A121" s="8" t="n">
        <v>46145</v>
      </c>
      <c r="B121" s="4" t="n">
        <v>103</v>
      </c>
      <c r="C121" s="5" t="n">
        <v>285</v>
      </c>
      <c r="D121" s="4" t="s">
        <v>55</v>
      </c>
      <c r="E121" s="4" t="s">
        <v>60</v>
      </c>
    </row>
    <row r="122" customFormat="false" ht="15" hidden="false" customHeight="false" outlineLevel="0" collapsed="false">
      <c r="A122" s="8" t="n">
        <v>46147</v>
      </c>
      <c r="B122" s="4" t="n">
        <v>105</v>
      </c>
      <c r="C122" s="5" t="n">
        <v>250</v>
      </c>
      <c r="D122" s="4" t="s">
        <v>52</v>
      </c>
      <c r="E122" s="4" t="s">
        <v>60</v>
      </c>
    </row>
    <row r="123" customFormat="false" ht="15" hidden="false" customHeight="false" outlineLevel="0" collapsed="false">
      <c r="A123" s="8" t="n">
        <v>46148</v>
      </c>
      <c r="B123" s="4" t="n">
        <v>106</v>
      </c>
      <c r="C123" s="5" t="n">
        <v>285</v>
      </c>
      <c r="D123" s="4" t="s">
        <v>54</v>
      </c>
      <c r="E123" s="4" t="s">
        <v>60</v>
      </c>
    </row>
    <row r="124" customFormat="false" ht="15" hidden="false" customHeight="false" outlineLevel="0" collapsed="false">
      <c r="A124" s="8" t="n">
        <v>46149</v>
      </c>
      <c r="B124" s="4" t="n">
        <v>107</v>
      </c>
      <c r="C124" s="5" t="n">
        <v>225</v>
      </c>
      <c r="D124" s="4" t="s">
        <v>55</v>
      </c>
      <c r="E124" s="4" t="s">
        <v>60</v>
      </c>
    </row>
    <row r="125" customFormat="false" ht="15" hidden="false" customHeight="false" outlineLevel="0" collapsed="false">
      <c r="A125" s="8" t="n">
        <v>46150</v>
      </c>
      <c r="B125" s="4" t="n">
        <v>108</v>
      </c>
      <c r="C125" s="5" t="n">
        <v>250</v>
      </c>
      <c r="D125" s="4" t="s">
        <v>56</v>
      </c>
      <c r="E125" s="4" t="s">
        <v>60</v>
      </c>
    </row>
    <row r="126" customFormat="false" ht="15" hidden="false" customHeight="false" outlineLevel="0" collapsed="false">
      <c r="A126" s="8" t="n">
        <v>46143</v>
      </c>
      <c r="B126" s="4" t="n">
        <v>109</v>
      </c>
      <c r="C126" s="5" t="n">
        <v>285</v>
      </c>
      <c r="D126" s="4" t="s">
        <v>52</v>
      </c>
      <c r="E126" s="4" t="s">
        <v>60</v>
      </c>
    </row>
    <row r="127" customFormat="false" ht="15" hidden="false" customHeight="false" outlineLevel="0" collapsed="false">
      <c r="A127" s="8" t="n">
        <v>46144</v>
      </c>
      <c r="B127" s="4" t="n">
        <v>110</v>
      </c>
      <c r="C127" s="5" t="n">
        <v>225</v>
      </c>
      <c r="D127" s="4" t="s">
        <v>54</v>
      </c>
      <c r="E127" s="4" t="s">
        <v>60</v>
      </c>
    </row>
    <row r="128" customFormat="false" ht="15" hidden="false" customHeight="false" outlineLevel="0" collapsed="false">
      <c r="A128" s="8" t="n">
        <v>46145</v>
      </c>
      <c r="B128" s="4" t="n">
        <v>201</v>
      </c>
      <c r="C128" s="5" t="n">
        <v>250</v>
      </c>
      <c r="D128" s="4" t="s">
        <v>55</v>
      </c>
      <c r="E128" s="4" t="s">
        <v>60</v>
      </c>
    </row>
    <row r="129" customFormat="false" ht="15" hidden="false" customHeight="false" outlineLevel="0" collapsed="false">
      <c r="A129" s="8" t="n">
        <v>46146</v>
      </c>
      <c r="B129" s="4" t="n">
        <v>202</v>
      </c>
      <c r="C129" s="5" t="n">
        <v>285</v>
      </c>
      <c r="D129" s="4" t="s">
        <v>56</v>
      </c>
      <c r="E129" s="4" t="s">
        <v>60</v>
      </c>
    </row>
    <row r="130" customFormat="false" ht="15" hidden="false" customHeight="false" outlineLevel="0" collapsed="false">
      <c r="A130" s="8" t="n">
        <v>46147</v>
      </c>
      <c r="B130" s="4" t="n">
        <v>203</v>
      </c>
      <c r="C130" s="5" t="n">
        <v>225</v>
      </c>
      <c r="D130" s="4" t="s">
        <v>52</v>
      </c>
      <c r="E130" s="4" t="s">
        <v>60</v>
      </c>
    </row>
    <row r="131" customFormat="false" ht="15" hidden="false" customHeight="false" outlineLevel="0" collapsed="false">
      <c r="A131" s="8" t="n">
        <v>46148</v>
      </c>
      <c r="B131" s="4" t="n">
        <v>204</v>
      </c>
      <c r="C131" s="5" t="n">
        <v>250</v>
      </c>
      <c r="D131" s="4" t="s">
        <v>54</v>
      </c>
      <c r="E131" s="4" t="s">
        <v>60</v>
      </c>
    </row>
    <row r="132" customFormat="false" ht="15" hidden="false" customHeight="false" outlineLevel="0" collapsed="false">
      <c r="A132" s="8" t="n">
        <v>46149</v>
      </c>
      <c r="B132" s="4" t="n">
        <v>205</v>
      </c>
      <c r="C132" s="5" t="n">
        <v>285</v>
      </c>
      <c r="D132" s="4" t="s">
        <v>55</v>
      </c>
      <c r="E132" s="4" t="s">
        <v>60</v>
      </c>
    </row>
    <row r="133" customFormat="false" ht="15" hidden="false" customHeight="false" outlineLevel="0" collapsed="false">
      <c r="A133" s="8" t="n">
        <v>46150</v>
      </c>
      <c r="B133" s="4" t="n">
        <v>206</v>
      </c>
      <c r="C133" s="5" t="n">
        <v>225</v>
      </c>
      <c r="D133" s="4" t="s">
        <v>56</v>
      </c>
      <c r="E133" s="4" t="s">
        <v>60</v>
      </c>
    </row>
    <row r="134" customFormat="false" ht="15" hidden="false" customHeight="false" outlineLevel="0" collapsed="false">
      <c r="A134" s="8" t="n">
        <v>46144</v>
      </c>
      <c r="B134" s="4" t="n">
        <v>208</v>
      </c>
      <c r="C134" s="5" t="n">
        <v>285</v>
      </c>
      <c r="D134" s="4" t="s">
        <v>54</v>
      </c>
      <c r="E134" s="4" t="s">
        <v>60</v>
      </c>
    </row>
    <row r="135" customFormat="false" ht="15" hidden="false" customHeight="false" outlineLevel="0" collapsed="false">
      <c r="A135" s="8" t="n">
        <v>46145</v>
      </c>
      <c r="B135" s="4" t="n">
        <v>209</v>
      </c>
      <c r="C135" s="5" t="n">
        <v>225</v>
      </c>
      <c r="D135" s="4" t="s">
        <v>55</v>
      </c>
      <c r="E135" s="4" t="s">
        <v>60</v>
      </c>
    </row>
    <row r="136" customFormat="false" ht="15" hidden="false" customHeight="false" outlineLevel="0" collapsed="false">
      <c r="A136" s="8" t="n">
        <v>46146</v>
      </c>
      <c r="B136" s="4" t="n">
        <v>210</v>
      </c>
      <c r="C136" s="5" t="n">
        <v>250</v>
      </c>
      <c r="D136" s="4" t="s">
        <v>56</v>
      </c>
      <c r="E136" s="4" t="s">
        <v>60</v>
      </c>
    </row>
    <row r="137" customFormat="false" ht="15" hidden="false" customHeight="false" outlineLevel="0" collapsed="false">
      <c r="A137" s="8" t="n">
        <v>46147</v>
      </c>
      <c r="B137" s="4" t="n">
        <v>301</v>
      </c>
      <c r="C137" s="5" t="n">
        <v>285</v>
      </c>
      <c r="D137" s="4" t="s">
        <v>52</v>
      </c>
      <c r="E137" s="4" t="s">
        <v>60</v>
      </c>
    </row>
    <row r="138" customFormat="false" ht="15" hidden="false" customHeight="false" outlineLevel="0" collapsed="false">
      <c r="A138" s="8" t="n">
        <v>46149</v>
      </c>
      <c r="B138" s="4" t="n">
        <v>303</v>
      </c>
      <c r="C138" s="5" t="n">
        <v>250</v>
      </c>
      <c r="D138" s="4" t="s">
        <v>55</v>
      </c>
      <c r="E138" s="4" t="s">
        <v>60</v>
      </c>
    </row>
    <row r="139" customFormat="false" ht="15" hidden="false" customHeight="false" outlineLevel="0" collapsed="false">
      <c r="A139" s="8" t="n">
        <v>46150</v>
      </c>
      <c r="B139" s="4" t="n">
        <v>304</v>
      </c>
      <c r="C139" s="5" t="n">
        <v>285</v>
      </c>
      <c r="D139" s="4" t="s">
        <v>56</v>
      </c>
      <c r="E139" s="4" t="s">
        <v>60</v>
      </c>
    </row>
    <row r="140" customFormat="false" ht="15" hidden="false" customHeight="false" outlineLevel="0" collapsed="false">
      <c r="A140" s="8" t="n">
        <v>46143</v>
      </c>
      <c r="B140" s="4" t="n">
        <v>305</v>
      </c>
      <c r="C140" s="5" t="n">
        <v>225</v>
      </c>
      <c r="D140" s="4" t="s">
        <v>52</v>
      </c>
      <c r="E140" s="4" t="s">
        <v>60</v>
      </c>
    </row>
    <row r="141" customFormat="false" ht="15" hidden="false" customHeight="false" outlineLevel="0" collapsed="false">
      <c r="A141" s="8" t="n">
        <v>46144</v>
      </c>
      <c r="B141" s="4" t="n">
        <v>306</v>
      </c>
      <c r="C141" s="5" t="n">
        <v>250</v>
      </c>
      <c r="D141" s="4" t="s">
        <v>54</v>
      </c>
      <c r="E141" s="4" t="s">
        <v>60</v>
      </c>
    </row>
    <row r="142" customFormat="false" ht="15" hidden="false" customHeight="false" outlineLevel="0" collapsed="false">
      <c r="A142" s="8" t="n">
        <v>46145</v>
      </c>
      <c r="B142" s="4" t="n">
        <v>307</v>
      </c>
      <c r="C142" s="5" t="n">
        <v>285</v>
      </c>
      <c r="D142" s="4" t="s">
        <v>55</v>
      </c>
      <c r="E142" s="4" t="s">
        <v>60</v>
      </c>
    </row>
    <row r="143" customFormat="false" ht="15" hidden="false" customHeight="false" outlineLevel="0" collapsed="false">
      <c r="A143" s="8" t="n">
        <v>46146</v>
      </c>
      <c r="B143" s="4" t="n">
        <v>308</v>
      </c>
      <c r="C143" s="5" t="n">
        <v>225</v>
      </c>
      <c r="D143" s="4" t="s">
        <v>56</v>
      </c>
      <c r="E143" s="4" t="s">
        <v>60</v>
      </c>
    </row>
    <row r="144" customFormat="false" ht="15" hidden="false" customHeight="false" outlineLevel="0" collapsed="false">
      <c r="A144" s="8" t="n">
        <v>46147</v>
      </c>
      <c r="B144" s="4" t="n">
        <v>309</v>
      </c>
      <c r="C144" s="5" t="n">
        <v>250</v>
      </c>
      <c r="D144" s="4" t="s">
        <v>52</v>
      </c>
      <c r="E144" s="4" t="s">
        <v>60</v>
      </c>
    </row>
    <row r="145" customFormat="false" ht="15" hidden="false" customHeight="false" outlineLevel="0" collapsed="false">
      <c r="A145" s="8" t="n">
        <v>46148</v>
      </c>
      <c r="B145" s="4" t="n">
        <v>310</v>
      </c>
      <c r="C145" s="5" t="n">
        <v>285</v>
      </c>
      <c r="D145" s="4" t="s">
        <v>54</v>
      </c>
      <c r="E145" s="4" t="s">
        <v>60</v>
      </c>
    </row>
    <row r="146" customFormat="false" ht="15" hidden="false" customHeight="false" outlineLevel="0" collapsed="false">
      <c r="A146" s="8" t="n">
        <v>46174</v>
      </c>
      <c r="B146" s="4" t="n">
        <v>101</v>
      </c>
      <c r="C146" s="5" t="n">
        <v>225</v>
      </c>
      <c r="D146" s="4" t="s">
        <v>54</v>
      </c>
      <c r="E146" s="4" t="s">
        <v>61</v>
      </c>
    </row>
    <row r="147" customFormat="false" ht="15" hidden="false" customHeight="false" outlineLevel="0" collapsed="false">
      <c r="A147" s="8" t="n">
        <v>46175</v>
      </c>
      <c r="B147" s="4" t="n">
        <v>102</v>
      </c>
      <c r="C147" s="5" t="n">
        <v>250</v>
      </c>
      <c r="D147" s="4" t="s">
        <v>55</v>
      </c>
      <c r="E147" s="4" t="s">
        <v>61</v>
      </c>
    </row>
    <row r="148" customFormat="false" ht="15" hidden="false" customHeight="false" outlineLevel="0" collapsed="false">
      <c r="A148" s="8" t="n">
        <v>46176</v>
      </c>
      <c r="B148" s="4" t="n">
        <v>103</v>
      </c>
      <c r="C148" s="5" t="n">
        <v>285</v>
      </c>
      <c r="D148" s="4" t="s">
        <v>56</v>
      </c>
      <c r="E148" s="4" t="s">
        <v>61</v>
      </c>
    </row>
    <row r="149" customFormat="false" ht="15" hidden="false" customHeight="false" outlineLevel="0" collapsed="false">
      <c r="A149" s="8" t="n">
        <v>46178</v>
      </c>
      <c r="B149" s="4" t="n">
        <v>105</v>
      </c>
      <c r="C149" s="5" t="n">
        <v>250</v>
      </c>
      <c r="D149" s="4" t="s">
        <v>54</v>
      </c>
      <c r="E149" s="4" t="s">
        <v>61</v>
      </c>
    </row>
    <row r="150" customFormat="false" ht="15" hidden="false" customHeight="false" outlineLevel="0" collapsed="false">
      <c r="A150" s="8" t="n">
        <v>46179</v>
      </c>
      <c r="B150" s="4" t="n">
        <v>106</v>
      </c>
      <c r="C150" s="5" t="n">
        <v>285</v>
      </c>
      <c r="D150" s="4" t="s">
        <v>55</v>
      </c>
      <c r="E150" s="4" t="s">
        <v>61</v>
      </c>
    </row>
    <row r="151" customFormat="false" ht="15" hidden="false" customHeight="false" outlineLevel="0" collapsed="false">
      <c r="A151" s="8" t="n">
        <v>46180</v>
      </c>
      <c r="B151" s="4" t="n">
        <v>107</v>
      </c>
      <c r="C151" s="5" t="n">
        <v>225</v>
      </c>
      <c r="D151" s="4" t="s">
        <v>56</v>
      </c>
      <c r="E151" s="4" t="s">
        <v>61</v>
      </c>
    </row>
    <row r="152" customFormat="false" ht="15" hidden="false" customHeight="false" outlineLevel="0" collapsed="false">
      <c r="A152" s="8" t="n">
        <v>46181</v>
      </c>
      <c r="B152" s="4" t="n">
        <v>108</v>
      </c>
      <c r="C152" s="5" t="n">
        <v>250</v>
      </c>
      <c r="D152" s="4" t="s">
        <v>52</v>
      </c>
      <c r="E152" s="4" t="s">
        <v>61</v>
      </c>
    </row>
    <row r="153" customFormat="false" ht="15" hidden="false" customHeight="false" outlineLevel="0" collapsed="false">
      <c r="A153" s="8" t="n">
        <v>46174</v>
      </c>
      <c r="B153" s="4" t="n">
        <v>109</v>
      </c>
      <c r="C153" s="5" t="n">
        <v>285</v>
      </c>
      <c r="D153" s="4" t="s">
        <v>54</v>
      </c>
      <c r="E153" s="4" t="s">
        <v>61</v>
      </c>
    </row>
    <row r="154" customFormat="false" ht="15" hidden="false" customHeight="false" outlineLevel="0" collapsed="false">
      <c r="A154" s="8" t="n">
        <v>46175</v>
      </c>
      <c r="B154" s="4" t="n">
        <v>110</v>
      </c>
      <c r="C154" s="5" t="n">
        <v>225</v>
      </c>
      <c r="D154" s="4" t="s">
        <v>55</v>
      </c>
      <c r="E154" s="4" t="s">
        <v>61</v>
      </c>
    </row>
    <row r="155" customFormat="false" ht="15" hidden="false" customHeight="false" outlineLevel="0" collapsed="false">
      <c r="A155" s="8" t="n">
        <v>46176</v>
      </c>
      <c r="B155" s="4" t="n">
        <v>201</v>
      </c>
      <c r="C155" s="5" t="n">
        <v>250</v>
      </c>
      <c r="D155" s="4" t="s">
        <v>56</v>
      </c>
      <c r="E155" s="4" t="s">
        <v>61</v>
      </c>
    </row>
    <row r="156" customFormat="false" ht="15" hidden="false" customHeight="false" outlineLevel="0" collapsed="false">
      <c r="A156" s="8" t="n">
        <v>46177</v>
      </c>
      <c r="B156" s="4" t="n">
        <v>202</v>
      </c>
      <c r="C156" s="5" t="n">
        <v>285</v>
      </c>
      <c r="D156" s="4" t="s">
        <v>52</v>
      </c>
      <c r="E156" s="4" t="s">
        <v>61</v>
      </c>
    </row>
    <row r="157" customFormat="false" ht="15" hidden="false" customHeight="false" outlineLevel="0" collapsed="false">
      <c r="A157" s="8" t="n">
        <v>46178</v>
      </c>
      <c r="B157" s="4" t="n">
        <v>203</v>
      </c>
      <c r="C157" s="5" t="n">
        <v>225</v>
      </c>
      <c r="D157" s="4" t="s">
        <v>54</v>
      </c>
      <c r="E157" s="4" t="s">
        <v>61</v>
      </c>
    </row>
    <row r="158" customFormat="false" ht="15" hidden="false" customHeight="false" outlineLevel="0" collapsed="false">
      <c r="A158" s="8" t="n">
        <v>46179</v>
      </c>
      <c r="B158" s="4" t="n">
        <v>204</v>
      </c>
      <c r="C158" s="5" t="n">
        <v>250</v>
      </c>
      <c r="D158" s="4" t="s">
        <v>55</v>
      </c>
      <c r="E158" s="4" t="s">
        <v>61</v>
      </c>
    </row>
    <row r="159" customFormat="false" ht="15" hidden="false" customHeight="false" outlineLevel="0" collapsed="false">
      <c r="A159" s="8" t="n">
        <v>46180</v>
      </c>
      <c r="B159" s="4" t="n">
        <v>205</v>
      </c>
      <c r="C159" s="5" t="n">
        <v>285</v>
      </c>
      <c r="D159" s="4" t="s">
        <v>56</v>
      </c>
      <c r="E159" s="4" t="s">
        <v>61</v>
      </c>
    </row>
    <row r="160" customFormat="false" ht="15" hidden="false" customHeight="false" outlineLevel="0" collapsed="false">
      <c r="A160" s="8" t="n">
        <v>46181</v>
      </c>
      <c r="B160" s="4" t="n">
        <v>206</v>
      </c>
      <c r="C160" s="5" t="n">
        <v>225</v>
      </c>
      <c r="D160" s="4" t="s">
        <v>52</v>
      </c>
      <c r="E160" s="4" t="s">
        <v>61</v>
      </c>
    </row>
    <row r="161" customFormat="false" ht="15" hidden="false" customHeight="false" outlineLevel="0" collapsed="false">
      <c r="A161" s="8" t="n">
        <v>46175</v>
      </c>
      <c r="B161" s="4" t="n">
        <v>208</v>
      </c>
      <c r="C161" s="5" t="n">
        <v>285</v>
      </c>
      <c r="D161" s="4" t="s">
        <v>55</v>
      </c>
      <c r="E161" s="4" t="s">
        <v>61</v>
      </c>
    </row>
    <row r="162" customFormat="false" ht="15" hidden="false" customHeight="false" outlineLevel="0" collapsed="false">
      <c r="A162" s="8" t="n">
        <v>46176</v>
      </c>
      <c r="B162" s="4" t="n">
        <v>209</v>
      </c>
      <c r="C162" s="5" t="n">
        <v>225</v>
      </c>
      <c r="D162" s="4" t="s">
        <v>56</v>
      </c>
      <c r="E162" s="4" t="s">
        <v>61</v>
      </c>
    </row>
    <row r="163" customFormat="false" ht="15" hidden="false" customHeight="false" outlineLevel="0" collapsed="false">
      <c r="A163" s="8" t="n">
        <v>46178</v>
      </c>
      <c r="B163" s="4" t="n">
        <v>301</v>
      </c>
      <c r="C163" s="5" t="n">
        <v>285</v>
      </c>
      <c r="D163" s="4" t="s">
        <v>54</v>
      </c>
      <c r="E163" s="4" t="s">
        <v>61</v>
      </c>
    </row>
    <row r="164" customFormat="false" ht="15" hidden="false" customHeight="false" outlineLevel="0" collapsed="false">
      <c r="A164" s="8" t="n">
        <v>46180</v>
      </c>
      <c r="B164" s="4" t="n">
        <v>303</v>
      </c>
      <c r="C164" s="5" t="n">
        <v>250</v>
      </c>
      <c r="D164" s="4" t="s">
        <v>56</v>
      </c>
      <c r="E164" s="4" t="s">
        <v>61</v>
      </c>
    </row>
    <row r="165" customFormat="false" ht="15" hidden="false" customHeight="false" outlineLevel="0" collapsed="false">
      <c r="A165" s="8" t="n">
        <v>46181</v>
      </c>
      <c r="B165" s="4" t="n">
        <v>304</v>
      </c>
      <c r="C165" s="5" t="n">
        <v>285</v>
      </c>
      <c r="D165" s="4" t="s">
        <v>52</v>
      </c>
      <c r="E165" s="4" t="s">
        <v>61</v>
      </c>
    </row>
    <row r="166" customFormat="false" ht="15" hidden="false" customHeight="false" outlineLevel="0" collapsed="false">
      <c r="A166" s="8" t="n">
        <v>46174</v>
      </c>
      <c r="B166" s="4" t="n">
        <v>305</v>
      </c>
      <c r="C166" s="5" t="n">
        <v>225</v>
      </c>
      <c r="D166" s="4" t="s">
        <v>54</v>
      </c>
      <c r="E166" s="4" t="s">
        <v>61</v>
      </c>
    </row>
    <row r="167" customFormat="false" ht="15" hidden="false" customHeight="false" outlineLevel="0" collapsed="false">
      <c r="A167" s="8" t="n">
        <v>46175</v>
      </c>
      <c r="B167" s="4" t="n">
        <v>306</v>
      </c>
      <c r="C167" s="5" t="n">
        <v>250</v>
      </c>
      <c r="D167" s="4" t="s">
        <v>55</v>
      </c>
      <c r="E167" s="4" t="s">
        <v>61</v>
      </c>
    </row>
    <row r="168" customFormat="false" ht="15" hidden="false" customHeight="false" outlineLevel="0" collapsed="false">
      <c r="A168" s="8" t="n">
        <v>46176</v>
      </c>
      <c r="B168" s="4" t="n">
        <v>307</v>
      </c>
      <c r="C168" s="5" t="n">
        <v>285</v>
      </c>
      <c r="D168" s="4" t="s">
        <v>56</v>
      </c>
      <c r="E168" s="4" t="s">
        <v>61</v>
      </c>
    </row>
    <row r="169" customFormat="false" ht="15" hidden="false" customHeight="false" outlineLevel="0" collapsed="false">
      <c r="A169" s="8" t="n">
        <v>46177</v>
      </c>
      <c r="B169" s="4" t="n">
        <v>308</v>
      </c>
      <c r="C169" s="5" t="n">
        <v>150</v>
      </c>
      <c r="D169" s="4" t="s">
        <v>52</v>
      </c>
      <c r="E169" s="4" t="s">
        <v>61</v>
      </c>
    </row>
    <row r="170" customFormat="false" ht="15" hidden="false" customHeight="false" outlineLevel="0" collapsed="false">
      <c r="A170" s="8" t="n">
        <v>46178</v>
      </c>
      <c r="B170" s="4" t="n">
        <v>309</v>
      </c>
      <c r="C170" s="5" t="n">
        <v>250</v>
      </c>
      <c r="D170" s="4" t="s">
        <v>54</v>
      </c>
      <c r="E170" s="4" t="s">
        <v>61</v>
      </c>
    </row>
    <row r="171" customFormat="false" ht="15" hidden="false" customHeight="false" outlineLevel="0" collapsed="false">
      <c r="A171" s="8" t="n">
        <v>46179</v>
      </c>
      <c r="B171" s="4" t="n">
        <v>310</v>
      </c>
      <c r="C171" s="5" t="n">
        <v>285</v>
      </c>
      <c r="D171" s="4" t="s">
        <v>55</v>
      </c>
      <c r="E171" s="4" t="s">
        <v>61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26"/>
    <col collapsed="false" customWidth="true" hidden="false" outlineLevel="0" max="3" min="3" style="0" width="14"/>
    <col collapsed="false" customWidth="true" hidden="false" outlineLevel="0" max="6" min="4" style="0" width="13"/>
    <col collapsed="false" customWidth="true" hidden="false" outlineLevel="0" max="7" min="7" style="0" width="10"/>
    <col collapsed="false" customWidth="true" hidden="false" outlineLevel="0" max="8" min="8" style="0" width="13"/>
    <col collapsed="false" customWidth="true" hidden="false" outlineLevel="0" max="9" min="9" style="0" width="16"/>
  </cols>
  <sheetData>
    <row r="1" customFormat="false" ht="23.85" hidden="false" customHeight="false" outlineLevel="0" collapsed="false">
      <c r="A1" s="6" t="s">
        <v>11</v>
      </c>
      <c r="B1" s="6" t="s">
        <v>62</v>
      </c>
      <c r="C1" s="6" t="s">
        <v>14</v>
      </c>
      <c r="D1" s="6" t="s">
        <v>63</v>
      </c>
      <c r="E1" s="6" t="s">
        <v>64</v>
      </c>
      <c r="F1" s="6" t="s">
        <v>65</v>
      </c>
      <c r="G1" s="6" t="s">
        <v>66</v>
      </c>
      <c r="H1" s="6" t="s">
        <v>67</v>
      </c>
      <c r="I1" s="6" t="s">
        <v>68</v>
      </c>
    </row>
    <row r="2" customFormat="false" ht="15" hidden="false" customHeight="false" outlineLevel="0" collapsed="false">
      <c r="A2" s="9" t="n">
        <f aca="false">Units!A2</f>
        <v>101</v>
      </c>
      <c r="B2" s="9" t="str">
        <f aca="false">Units!B2</f>
        <v>A. Sample</v>
      </c>
      <c r="C2" s="10" t="n">
        <f aca="false">Units!D2</f>
        <v>225</v>
      </c>
      <c r="D2" s="11" t="n">
        <f aca="false">C2*Settings!$B$9</f>
        <v>1350</v>
      </c>
      <c r="E2" s="11" t="n">
        <f aca="false">SUMIFS(Payment_Ledger!$C$2:$C$171,Payment_Ledger!$B$2:$B$171,A2)</f>
        <v>1350</v>
      </c>
      <c r="F2" s="12" t="n">
        <f aca="false">D2-E2</f>
        <v>0</v>
      </c>
      <c r="G2" s="13" t="str">
        <f aca="false">IF(F2&lt;=0,"Current","Late")</f>
        <v>Current</v>
      </c>
      <c r="H2" s="14" t="n">
        <f aca="false">IF(C2=0,0,ROUND(MAX(F2,0)/C2,1))</f>
        <v>0</v>
      </c>
      <c r="I2" s="11" t="n">
        <f aca="false">IF(F2&gt;0,Settings!$B$7,0)</f>
        <v>0</v>
      </c>
      <c r="K2" s="2" t="s">
        <v>69</v>
      </c>
    </row>
    <row r="3" customFormat="false" ht="15" hidden="false" customHeight="false" outlineLevel="0" collapsed="false">
      <c r="A3" s="9" t="n">
        <f aca="false">Units!A3</f>
        <v>102</v>
      </c>
      <c r="B3" s="9" t="str">
        <f aca="false">Units!B3</f>
        <v>B. Example</v>
      </c>
      <c r="C3" s="10" t="n">
        <f aca="false">Units!D3</f>
        <v>250</v>
      </c>
      <c r="D3" s="11" t="n">
        <f aca="false">C3*Settings!$B$9</f>
        <v>1500</v>
      </c>
      <c r="E3" s="11" t="n">
        <f aca="false">SUMIFS(Payment_Ledger!$C$2:$C$171,Payment_Ledger!$B$2:$B$171,A3)</f>
        <v>1500</v>
      </c>
      <c r="F3" s="12" t="n">
        <f aca="false">D3-E3</f>
        <v>0</v>
      </c>
      <c r="G3" s="13" t="str">
        <f aca="false">IF(F3&lt;=0,"Current","Late")</f>
        <v>Current</v>
      </c>
      <c r="H3" s="14" t="n">
        <f aca="false">IF(C3=0,0,ROUND(MAX(F3,0)/C3,1))</f>
        <v>0</v>
      </c>
      <c r="I3" s="11" t="n">
        <f aca="false">IF(F3&gt;0,Settings!$B$7,0)</f>
        <v>0</v>
      </c>
      <c r="K3" s="2" t="s">
        <v>70</v>
      </c>
    </row>
    <row r="4" customFormat="false" ht="15" hidden="false" customHeight="false" outlineLevel="0" collapsed="false">
      <c r="A4" s="9" t="n">
        <f aca="false">Units!A4</f>
        <v>103</v>
      </c>
      <c r="B4" s="9" t="str">
        <f aca="false">Units!B4</f>
        <v>C. Demo</v>
      </c>
      <c r="C4" s="10" t="n">
        <f aca="false">Units!D4</f>
        <v>285</v>
      </c>
      <c r="D4" s="11" t="n">
        <f aca="false">C4*Settings!$B$9</f>
        <v>1710</v>
      </c>
      <c r="E4" s="11" t="n">
        <f aca="false">SUMIFS(Payment_Ledger!$C$2:$C$171,Payment_Ledger!$B$2:$B$171,A4)</f>
        <v>1710</v>
      </c>
      <c r="F4" s="12" t="n">
        <f aca="false">D4-E4</f>
        <v>0</v>
      </c>
      <c r="G4" s="13" t="str">
        <f aca="false">IF(F4&lt;=0,"Current","Late")</f>
        <v>Current</v>
      </c>
      <c r="H4" s="14" t="n">
        <f aca="false">IF(C4=0,0,ROUND(MAX(F4,0)/C4,1))</f>
        <v>0</v>
      </c>
      <c r="I4" s="11" t="n">
        <f aca="false">IF(F4&gt;0,Settings!$B$7,0)</f>
        <v>0</v>
      </c>
    </row>
    <row r="5" customFormat="false" ht="15" hidden="false" customHeight="false" outlineLevel="0" collapsed="false">
      <c r="A5" s="9" t="n">
        <f aca="false">Units!A5</f>
        <v>104</v>
      </c>
      <c r="B5" s="9" t="str">
        <f aca="false">Units!B5</f>
        <v>D. Test</v>
      </c>
      <c r="C5" s="10" t="n">
        <f aca="false">Units!D5</f>
        <v>225</v>
      </c>
      <c r="D5" s="11" t="n">
        <f aca="false">C5*Settings!$B$9</f>
        <v>1350</v>
      </c>
      <c r="E5" s="11" t="n">
        <f aca="false">SUMIFS(Payment_Ledger!$C$2:$C$171,Payment_Ledger!$B$2:$B$171,A5)</f>
        <v>900</v>
      </c>
      <c r="F5" s="12" t="n">
        <f aca="false">D5-E5</f>
        <v>450</v>
      </c>
      <c r="G5" s="13" t="str">
        <f aca="false">IF(F5&lt;=0,"Current","Late")</f>
        <v>Late</v>
      </c>
      <c r="H5" s="14" t="n">
        <f aca="false">IF(C5=0,0,ROUND(MAX(F5,0)/C5,1))</f>
        <v>2</v>
      </c>
      <c r="I5" s="11" t="n">
        <f aca="false">IF(F5&gt;0,Settings!$B$7,0)</f>
        <v>25</v>
      </c>
    </row>
    <row r="6" customFormat="false" ht="15" hidden="false" customHeight="false" outlineLevel="0" collapsed="false">
      <c r="A6" s="9" t="n">
        <f aca="false">Units!A6</f>
        <v>105</v>
      </c>
      <c r="B6" s="9" t="str">
        <f aca="false">Units!B6</f>
        <v>E. Sample</v>
      </c>
      <c r="C6" s="10" t="n">
        <f aca="false">Units!D6</f>
        <v>250</v>
      </c>
      <c r="D6" s="11" t="n">
        <f aca="false">C6*Settings!$B$9</f>
        <v>1500</v>
      </c>
      <c r="E6" s="11" t="n">
        <f aca="false">SUMIFS(Payment_Ledger!$C$2:$C$171,Payment_Ledger!$B$2:$B$171,A6)</f>
        <v>1500</v>
      </c>
      <c r="F6" s="12" t="n">
        <f aca="false">D6-E6</f>
        <v>0</v>
      </c>
      <c r="G6" s="13" t="str">
        <f aca="false">IF(F6&lt;=0,"Current","Late")</f>
        <v>Current</v>
      </c>
      <c r="H6" s="14" t="n">
        <f aca="false">IF(C6=0,0,ROUND(MAX(F6,0)/C6,1))</f>
        <v>0</v>
      </c>
      <c r="I6" s="11" t="n">
        <f aca="false">IF(F6&gt;0,Settings!$B$7,0)</f>
        <v>0</v>
      </c>
    </row>
    <row r="7" customFormat="false" ht="15" hidden="false" customHeight="false" outlineLevel="0" collapsed="false">
      <c r="A7" s="9" t="n">
        <f aca="false">Units!A7</f>
        <v>106</v>
      </c>
      <c r="B7" s="9" t="str">
        <f aca="false">Units!B7</f>
        <v>F. Example</v>
      </c>
      <c r="C7" s="10" t="n">
        <f aca="false">Units!D7</f>
        <v>285</v>
      </c>
      <c r="D7" s="11" t="n">
        <f aca="false">C7*Settings!$B$9</f>
        <v>1710</v>
      </c>
      <c r="E7" s="11" t="n">
        <f aca="false">SUMIFS(Payment_Ledger!$C$2:$C$171,Payment_Ledger!$B$2:$B$171,A7)</f>
        <v>1710</v>
      </c>
      <c r="F7" s="12" t="n">
        <f aca="false">D7-E7</f>
        <v>0</v>
      </c>
      <c r="G7" s="13" t="str">
        <f aca="false">IF(F7&lt;=0,"Current","Late")</f>
        <v>Current</v>
      </c>
      <c r="H7" s="14" t="n">
        <f aca="false">IF(C7=0,0,ROUND(MAX(F7,0)/C7,1))</f>
        <v>0</v>
      </c>
      <c r="I7" s="11" t="n">
        <f aca="false">IF(F7&gt;0,Settings!$B$7,0)</f>
        <v>0</v>
      </c>
    </row>
    <row r="8" customFormat="false" ht="15" hidden="false" customHeight="false" outlineLevel="0" collapsed="false">
      <c r="A8" s="9" t="n">
        <f aca="false">Units!A8</f>
        <v>107</v>
      </c>
      <c r="B8" s="9" t="str">
        <f aca="false">Units!B8</f>
        <v>G. Demo</v>
      </c>
      <c r="C8" s="10" t="n">
        <f aca="false">Units!D8</f>
        <v>225</v>
      </c>
      <c r="D8" s="11" t="n">
        <f aca="false">C8*Settings!$B$9</f>
        <v>1350</v>
      </c>
      <c r="E8" s="11" t="n">
        <f aca="false">SUMIFS(Payment_Ledger!$C$2:$C$171,Payment_Ledger!$B$2:$B$171,A8)</f>
        <v>1350</v>
      </c>
      <c r="F8" s="12" t="n">
        <f aca="false">D8-E8</f>
        <v>0</v>
      </c>
      <c r="G8" s="13" t="str">
        <f aca="false">IF(F8&lt;=0,"Current","Late")</f>
        <v>Current</v>
      </c>
      <c r="H8" s="14" t="n">
        <f aca="false">IF(C8=0,0,ROUND(MAX(F8,0)/C8,1))</f>
        <v>0</v>
      </c>
      <c r="I8" s="11" t="n">
        <f aca="false">IF(F8&gt;0,Settings!$B$7,0)</f>
        <v>0</v>
      </c>
    </row>
    <row r="9" customFormat="false" ht="15" hidden="false" customHeight="false" outlineLevel="0" collapsed="false">
      <c r="A9" s="9" t="n">
        <f aca="false">Units!A9</f>
        <v>108</v>
      </c>
      <c r="B9" s="9" t="str">
        <f aca="false">Units!B9</f>
        <v>H. Test</v>
      </c>
      <c r="C9" s="10" t="n">
        <f aca="false">Units!D9</f>
        <v>250</v>
      </c>
      <c r="D9" s="11" t="n">
        <f aca="false">C9*Settings!$B$9</f>
        <v>1500</v>
      </c>
      <c r="E9" s="11" t="n">
        <f aca="false">SUMIFS(Payment_Ledger!$C$2:$C$171,Payment_Ledger!$B$2:$B$171,A9)</f>
        <v>1500</v>
      </c>
      <c r="F9" s="12" t="n">
        <f aca="false">D9-E9</f>
        <v>0</v>
      </c>
      <c r="G9" s="13" t="str">
        <f aca="false">IF(F9&lt;=0,"Current","Late")</f>
        <v>Current</v>
      </c>
      <c r="H9" s="14" t="n">
        <f aca="false">IF(C9=0,0,ROUND(MAX(F9,0)/C9,1))</f>
        <v>0</v>
      </c>
      <c r="I9" s="11" t="n">
        <f aca="false">IF(F9&gt;0,Settings!$B$7,0)</f>
        <v>0</v>
      </c>
    </row>
    <row r="10" customFormat="false" ht="15" hidden="false" customHeight="false" outlineLevel="0" collapsed="false">
      <c r="A10" s="9" t="n">
        <f aca="false">Units!A10</f>
        <v>109</v>
      </c>
      <c r="B10" s="9" t="str">
        <f aca="false">Units!B10</f>
        <v>I. Sample</v>
      </c>
      <c r="C10" s="10" t="n">
        <f aca="false">Units!D10</f>
        <v>285</v>
      </c>
      <c r="D10" s="11" t="n">
        <f aca="false">C10*Settings!$B$9</f>
        <v>1710</v>
      </c>
      <c r="E10" s="11" t="n">
        <f aca="false">SUMIFS(Payment_Ledger!$C$2:$C$171,Payment_Ledger!$B$2:$B$171,A10)</f>
        <v>1710</v>
      </c>
      <c r="F10" s="12" t="n">
        <f aca="false">D10-E10</f>
        <v>0</v>
      </c>
      <c r="G10" s="13" t="str">
        <f aca="false">IF(F10&lt;=0,"Current","Late")</f>
        <v>Current</v>
      </c>
      <c r="H10" s="14" t="n">
        <f aca="false">IF(C10=0,0,ROUND(MAX(F10,0)/C10,1))</f>
        <v>0</v>
      </c>
      <c r="I10" s="11" t="n">
        <f aca="false">IF(F10&gt;0,Settings!$B$7,0)</f>
        <v>0</v>
      </c>
    </row>
    <row r="11" customFormat="false" ht="15" hidden="false" customHeight="false" outlineLevel="0" collapsed="false">
      <c r="A11" s="9" t="n">
        <f aca="false">Units!A11</f>
        <v>110</v>
      </c>
      <c r="B11" s="9" t="str">
        <f aca="false">Units!B11</f>
        <v>J. Example</v>
      </c>
      <c r="C11" s="10" t="n">
        <f aca="false">Units!D11</f>
        <v>225</v>
      </c>
      <c r="D11" s="11" t="n">
        <f aca="false">C11*Settings!$B$9</f>
        <v>1350</v>
      </c>
      <c r="E11" s="11" t="n">
        <f aca="false">SUMIFS(Payment_Ledger!$C$2:$C$171,Payment_Ledger!$B$2:$B$171,A11)</f>
        <v>1350</v>
      </c>
      <c r="F11" s="12" t="n">
        <f aca="false">D11-E11</f>
        <v>0</v>
      </c>
      <c r="G11" s="13" t="str">
        <f aca="false">IF(F11&lt;=0,"Current","Late")</f>
        <v>Current</v>
      </c>
      <c r="H11" s="14" t="n">
        <f aca="false">IF(C11=0,0,ROUND(MAX(F11,0)/C11,1))</f>
        <v>0</v>
      </c>
      <c r="I11" s="11" t="n">
        <f aca="false">IF(F11&gt;0,Settings!$B$7,0)</f>
        <v>0</v>
      </c>
    </row>
    <row r="12" customFormat="false" ht="15" hidden="false" customHeight="false" outlineLevel="0" collapsed="false">
      <c r="A12" s="9" t="n">
        <f aca="false">Units!A12</f>
        <v>201</v>
      </c>
      <c r="B12" s="9" t="str">
        <f aca="false">Units!B12</f>
        <v>K. Demo</v>
      </c>
      <c r="C12" s="10" t="n">
        <f aca="false">Units!D12</f>
        <v>250</v>
      </c>
      <c r="D12" s="11" t="n">
        <f aca="false">C12*Settings!$B$9</f>
        <v>1500</v>
      </c>
      <c r="E12" s="11" t="n">
        <f aca="false">SUMIFS(Payment_Ledger!$C$2:$C$171,Payment_Ledger!$B$2:$B$171,A12)</f>
        <v>1500</v>
      </c>
      <c r="F12" s="12" t="n">
        <f aca="false">D12-E12</f>
        <v>0</v>
      </c>
      <c r="G12" s="13" t="str">
        <f aca="false">IF(F12&lt;=0,"Current","Late")</f>
        <v>Current</v>
      </c>
      <c r="H12" s="14" t="n">
        <f aca="false">IF(C12=0,0,ROUND(MAX(F12,0)/C12,1))</f>
        <v>0</v>
      </c>
      <c r="I12" s="11" t="n">
        <f aca="false">IF(F12&gt;0,Settings!$B$7,0)</f>
        <v>0</v>
      </c>
    </row>
    <row r="13" customFormat="false" ht="15" hidden="false" customHeight="false" outlineLevel="0" collapsed="false">
      <c r="A13" s="9" t="n">
        <f aca="false">Units!A13</f>
        <v>202</v>
      </c>
      <c r="B13" s="9" t="str">
        <f aca="false">Units!B13</f>
        <v>L. Test</v>
      </c>
      <c r="C13" s="10" t="n">
        <f aca="false">Units!D13</f>
        <v>285</v>
      </c>
      <c r="D13" s="11" t="n">
        <f aca="false">C13*Settings!$B$9</f>
        <v>1710</v>
      </c>
      <c r="E13" s="11" t="n">
        <f aca="false">SUMIFS(Payment_Ledger!$C$2:$C$171,Payment_Ledger!$B$2:$B$171,A13)</f>
        <v>1710</v>
      </c>
      <c r="F13" s="12" t="n">
        <f aca="false">D13-E13</f>
        <v>0</v>
      </c>
      <c r="G13" s="13" t="str">
        <f aca="false">IF(F13&lt;=0,"Current","Late")</f>
        <v>Current</v>
      </c>
      <c r="H13" s="14" t="n">
        <f aca="false">IF(C13=0,0,ROUND(MAX(F13,0)/C13,1))</f>
        <v>0</v>
      </c>
      <c r="I13" s="11" t="n">
        <f aca="false">IF(F13&gt;0,Settings!$B$7,0)</f>
        <v>0</v>
      </c>
    </row>
    <row r="14" customFormat="false" ht="15" hidden="false" customHeight="false" outlineLevel="0" collapsed="false">
      <c r="A14" s="9" t="n">
        <f aca="false">Units!A14</f>
        <v>203</v>
      </c>
      <c r="B14" s="9" t="str">
        <f aca="false">Units!B14</f>
        <v>M. Sample</v>
      </c>
      <c r="C14" s="10" t="n">
        <f aca="false">Units!D14</f>
        <v>225</v>
      </c>
      <c r="D14" s="11" t="n">
        <f aca="false">C14*Settings!$B$9</f>
        <v>1350</v>
      </c>
      <c r="E14" s="11" t="n">
        <f aca="false">SUMIFS(Payment_Ledger!$C$2:$C$171,Payment_Ledger!$B$2:$B$171,A14)</f>
        <v>1350</v>
      </c>
      <c r="F14" s="12" t="n">
        <f aca="false">D14-E14</f>
        <v>0</v>
      </c>
      <c r="G14" s="13" t="str">
        <f aca="false">IF(F14&lt;=0,"Current","Late")</f>
        <v>Current</v>
      </c>
      <c r="H14" s="14" t="n">
        <f aca="false">IF(C14=0,0,ROUND(MAX(F14,0)/C14,1))</f>
        <v>0</v>
      </c>
      <c r="I14" s="11" t="n">
        <f aca="false">IF(F14&gt;0,Settings!$B$7,0)</f>
        <v>0</v>
      </c>
    </row>
    <row r="15" customFormat="false" ht="15" hidden="false" customHeight="false" outlineLevel="0" collapsed="false">
      <c r="A15" s="9" t="n">
        <f aca="false">Units!A15</f>
        <v>204</v>
      </c>
      <c r="B15" s="9" t="str">
        <f aca="false">Units!B15</f>
        <v>N. Example</v>
      </c>
      <c r="C15" s="10" t="n">
        <f aca="false">Units!D15</f>
        <v>250</v>
      </c>
      <c r="D15" s="11" t="n">
        <f aca="false">C15*Settings!$B$9</f>
        <v>1500</v>
      </c>
      <c r="E15" s="11" t="n">
        <f aca="false">SUMIFS(Payment_Ledger!$C$2:$C$171,Payment_Ledger!$B$2:$B$171,A15)</f>
        <v>1500</v>
      </c>
      <c r="F15" s="12" t="n">
        <f aca="false">D15-E15</f>
        <v>0</v>
      </c>
      <c r="G15" s="13" t="str">
        <f aca="false">IF(F15&lt;=0,"Current","Late")</f>
        <v>Current</v>
      </c>
      <c r="H15" s="14" t="n">
        <f aca="false">IF(C15=0,0,ROUND(MAX(F15,0)/C15,1))</f>
        <v>0</v>
      </c>
      <c r="I15" s="11" t="n">
        <f aca="false">IF(F15&gt;0,Settings!$B$7,0)</f>
        <v>0</v>
      </c>
    </row>
    <row r="16" customFormat="false" ht="15" hidden="false" customHeight="false" outlineLevel="0" collapsed="false">
      <c r="A16" s="9" t="n">
        <f aca="false">Units!A16</f>
        <v>205</v>
      </c>
      <c r="B16" s="9" t="str">
        <f aca="false">Units!B16</f>
        <v>O. Demo</v>
      </c>
      <c r="C16" s="10" t="n">
        <f aca="false">Units!D16</f>
        <v>285</v>
      </c>
      <c r="D16" s="11" t="n">
        <f aca="false">C16*Settings!$B$9</f>
        <v>1710</v>
      </c>
      <c r="E16" s="11" t="n">
        <f aca="false">SUMIFS(Payment_Ledger!$C$2:$C$171,Payment_Ledger!$B$2:$B$171,A16)</f>
        <v>1710</v>
      </c>
      <c r="F16" s="12" t="n">
        <f aca="false">D16-E16</f>
        <v>0</v>
      </c>
      <c r="G16" s="13" t="str">
        <f aca="false">IF(F16&lt;=0,"Current","Late")</f>
        <v>Current</v>
      </c>
      <c r="H16" s="14" t="n">
        <f aca="false">IF(C16=0,0,ROUND(MAX(F16,0)/C16,1))</f>
        <v>0</v>
      </c>
      <c r="I16" s="11" t="n">
        <f aca="false">IF(F16&gt;0,Settings!$B$7,0)</f>
        <v>0</v>
      </c>
    </row>
    <row r="17" customFormat="false" ht="15" hidden="false" customHeight="false" outlineLevel="0" collapsed="false">
      <c r="A17" s="9" t="n">
        <f aca="false">Units!A17</f>
        <v>206</v>
      </c>
      <c r="B17" s="9" t="str">
        <f aca="false">Units!B17</f>
        <v>P. Test</v>
      </c>
      <c r="C17" s="10" t="n">
        <f aca="false">Units!D17</f>
        <v>225</v>
      </c>
      <c r="D17" s="11" t="n">
        <f aca="false">C17*Settings!$B$9</f>
        <v>1350</v>
      </c>
      <c r="E17" s="11" t="n">
        <f aca="false">SUMIFS(Payment_Ledger!$C$2:$C$171,Payment_Ledger!$B$2:$B$171,A17)</f>
        <v>1350</v>
      </c>
      <c r="F17" s="12" t="n">
        <f aca="false">D17-E17</f>
        <v>0</v>
      </c>
      <c r="G17" s="13" t="str">
        <f aca="false">IF(F17&lt;=0,"Current","Late")</f>
        <v>Current</v>
      </c>
      <c r="H17" s="14" t="n">
        <f aca="false">IF(C17=0,0,ROUND(MAX(F17,0)/C17,1))</f>
        <v>0</v>
      </c>
      <c r="I17" s="11" t="n">
        <f aca="false">IF(F17&gt;0,Settings!$B$7,0)</f>
        <v>0</v>
      </c>
    </row>
    <row r="18" customFormat="false" ht="15" hidden="false" customHeight="false" outlineLevel="0" collapsed="false">
      <c r="A18" s="9" t="n">
        <f aca="false">Units!A18</f>
        <v>207</v>
      </c>
      <c r="B18" s="9" t="str">
        <f aca="false">Units!B18</f>
        <v>Q. Sample</v>
      </c>
      <c r="C18" s="10" t="n">
        <f aca="false">Units!D18</f>
        <v>250</v>
      </c>
      <c r="D18" s="11" t="n">
        <f aca="false">C18*Settings!$B$9</f>
        <v>1500</v>
      </c>
      <c r="E18" s="11" t="n">
        <f aca="false">SUMIFS(Payment_Ledger!$C$2:$C$171,Payment_Ledger!$B$2:$B$171,A18)</f>
        <v>750</v>
      </c>
      <c r="F18" s="12" t="n">
        <f aca="false">D18-E18</f>
        <v>750</v>
      </c>
      <c r="G18" s="13" t="str">
        <f aca="false">IF(F18&lt;=0,"Current","Late")</f>
        <v>Late</v>
      </c>
      <c r="H18" s="14" t="n">
        <f aca="false">IF(C18=0,0,ROUND(MAX(F18,0)/C18,1))</f>
        <v>3</v>
      </c>
      <c r="I18" s="11" t="n">
        <f aca="false">IF(F18&gt;0,Settings!$B$7,0)</f>
        <v>25</v>
      </c>
    </row>
    <row r="19" customFormat="false" ht="15" hidden="false" customHeight="false" outlineLevel="0" collapsed="false">
      <c r="A19" s="9" t="n">
        <f aca="false">Units!A19</f>
        <v>208</v>
      </c>
      <c r="B19" s="9" t="str">
        <f aca="false">Units!B19</f>
        <v>R. Example</v>
      </c>
      <c r="C19" s="10" t="n">
        <f aca="false">Units!D19</f>
        <v>285</v>
      </c>
      <c r="D19" s="11" t="n">
        <f aca="false">C19*Settings!$B$9</f>
        <v>1710</v>
      </c>
      <c r="E19" s="11" t="n">
        <f aca="false">SUMIFS(Payment_Ledger!$C$2:$C$171,Payment_Ledger!$B$2:$B$171,A19)</f>
        <v>1710</v>
      </c>
      <c r="F19" s="12" t="n">
        <f aca="false">D19-E19</f>
        <v>0</v>
      </c>
      <c r="G19" s="13" t="str">
        <f aca="false">IF(F19&lt;=0,"Current","Late")</f>
        <v>Current</v>
      </c>
      <c r="H19" s="14" t="n">
        <f aca="false">IF(C19=0,0,ROUND(MAX(F19,0)/C19,1))</f>
        <v>0</v>
      </c>
      <c r="I19" s="11" t="n">
        <f aca="false">IF(F19&gt;0,Settings!$B$7,0)</f>
        <v>0</v>
      </c>
    </row>
    <row r="20" customFormat="false" ht="15" hidden="false" customHeight="false" outlineLevel="0" collapsed="false">
      <c r="A20" s="9" t="n">
        <f aca="false">Units!A20</f>
        <v>209</v>
      </c>
      <c r="B20" s="9" t="str">
        <f aca="false">Units!B20</f>
        <v>S. Demo</v>
      </c>
      <c r="C20" s="10" t="n">
        <f aca="false">Units!D20</f>
        <v>225</v>
      </c>
      <c r="D20" s="11" t="n">
        <f aca="false">C20*Settings!$B$9</f>
        <v>1350</v>
      </c>
      <c r="E20" s="11" t="n">
        <f aca="false">SUMIFS(Payment_Ledger!$C$2:$C$171,Payment_Ledger!$B$2:$B$171,A20)</f>
        <v>1350</v>
      </c>
      <c r="F20" s="12" t="n">
        <f aca="false">D20-E20</f>
        <v>0</v>
      </c>
      <c r="G20" s="13" t="str">
        <f aca="false">IF(F20&lt;=0,"Current","Late")</f>
        <v>Current</v>
      </c>
      <c r="H20" s="14" t="n">
        <f aca="false">IF(C20=0,0,ROUND(MAX(F20,0)/C20,1))</f>
        <v>0</v>
      </c>
      <c r="I20" s="11" t="n">
        <f aca="false">IF(F20&gt;0,Settings!$B$7,0)</f>
        <v>0</v>
      </c>
    </row>
    <row r="21" customFormat="false" ht="15" hidden="false" customHeight="false" outlineLevel="0" collapsed="false">
      <c r="A21" s="9" t="n">
        <f aca="false">Units!A21</f>
        <v>210</v>
      </c>
      <c r="B21" s="9" t="str">
        <f aca="false">Units!B21</f>
        <v>T. Test</v>
      </c>
      <c r="C21" s="10" t="n">
        <f aca="false">Units!D21</f>
        <v>250</v>
      </c>
      <c r="D21" s="11" t="n">
        <f aca="false">C21*Settings!$B$9</f>
        <v>1500</v>
      </c>
      <c r="E21" s="11" t="n">
        <f aca="false">SUMIFS(Payment_Ledger!$C$2:$C$171,Payment_Ledger!$B$2:$B$171,A21)</f>
        <v>1250</v>
      </c>
      <c r="F21" s="12" t="n">
        <f aca="false">D21-E21</f>
        <v>250</v>
      </c>
      <c r="G21" s="13" t="str">
        <f aca="false">IF(F21&lt;=0,"Current","Late")</f>
        <v>Late</v>
      </c>
      <c r="H21" s="14" t="n">
        <f aca="false">IF(C21=0,0,ROUND(MAX(F21,0)/C21,1))</f>
        <v>1</v>
      </c>
      <c r="I21" s="11" t="n">
        <f aca="false">IF(F21&gt;0,Settings!$B$7,0)</f>
        <v>25</v>
      </c>
    </row>
    <row r="22" customFormat="false" ht="15" hidden="false" customHeight="false" outlineLevel="0" collapsed="false">
      <c r="A22" s="9" t="n">
        <f aca="false">Units!A22</f>
        <v>301</v>
      </c>
      <c r="B22" s="9" t="str">
        <f aca="false">Units!B22</f>
        <v>U. Sample</v>
      </c>
      <c r="C22" s="10" t="n">
        <f aca="false">Units!D22</f>
        <v>285</v>
      </c>
      <c r="D22" s="11" t="n">
        <f aca="false">C22*Settings!$B$9</f>
        <v>1710</v>
      </c>
      <c r="E22" s="11" t="n">
        <f aca="false">SUMIFS(Payment_Ledger!$C$2:$C$171,Payment_Ledger!$B$2:$B$171,A22)</f>
        <v>1710</v>
      </c>
      <c r="F22" s="12" t="n">
        <f aca="false">D22-E22</f>
        <v>0</v>
      </c>
      <c r="G22" s="13" t="str">
        <f aca="false">IF(F22&lt;=0,"Current","Late")</f>
        <v>Current</v>
      </c>
      <c r="H22" s="14" t="n">
        <f aca="false">IF(C22=0,0,ROUND(MAX(F22,0)/C22,1))</f>
        <v>0</v>
      </c>
      <c r="I22" s="11" t="n">
        <f aca="false">IF(F22&gt;0,Settings!$B$7,0)</f>
        <v>0</v>
      </c>
    </row>
    <row r="23" customFormat="false" ht="15" hidden="false" customHeight="false" outlineLevel="0" collapsed="false">
      <c r="A23" s="9" t="n">
        <f aca="false">Units!A23</f>
        <v>302</v>
      </c>
      <c r="B23" s="9" t="str">
        <f aca="false">Units!B23</f>
        <v>V. Example</v>
      </c>
      <c r="C23" s="10" t="n">
        <f aca="false">Units!D23</f>
        <v>225</v>
      </c>
      <c r="D23" s="11" t="n">
        <f aca="false">C23*Settings!$B$9</f>
        <v>1350</v>
      </c>
      <c r="E23" s="11" t="n">
        <f aca="false">SUMIFS(Payment_Ledger!$C$2:$C$171,Payment_Ledger!$B$2:$B$171,A23)</f>
        <v>450</v>
      </c>
      <c r="F23" s="12" t="n">
        <f aca="false">D23-E23</f>
        <v>900</v>
      </c>
      <c r="G23" s="13" t="str">
        <f aca="false">IF(F23&lt;=0,"Current","Late")</f>
        <v>Late</v>
      </c>
      <c r="H23" s="14" t="n">
        <f aca="false">IF(C23=0,0,ROUND(MAX(F23,0)/C23,1))</f>
        <v>4</v>
      </c>
      <c r="I23" s="11" t="n">
        <f aca="false">IF(F23&gt;0,Settings!$B$7,0)</f>
        <v>25</v>
      </c>
    </row>
    <row r="24" customFormat="false" ht="15" hidden="false" customHeight="false" outlineLevel="0" collapsed="false">
      <c r="A24" s="9" t="n">
        <f aca="false">Units!A24</f>
        <v>303</v>
      </c>
      <c r="B24" s="9" t="str">
        <f aca="false">Units!B24</f>
        <v>W. Demo</v>
      </c>
      <c r="C24" s="10" t="n">
        <f aca="false">Units!D24</f>
        <v>250</v>
      </c>
      <c r="D24" s="11" t="n">
        <f aca="false">C24*Settings!$B$9</f>
        <v>1500</v>
      </c>
      <c r="E24" s="11" t="n">
        <f aca="false">SUMIFS(Payment_Ledger!$C$2:$C$171,Payment_Ledger!$B$2:$B$171,A24)</f>
        <v>1500</v>
      </c>
      <c r="F24" s="12" t="n">
        <f aca="false">D24-E24</f>
        <v>0</v>
      </c>
      <c r="G24" s="13" t="str">
        <f aca="false">IF(F24&lt;=0,"Current","Late")</f>
        <v>Current</v>
      </c>
      <c r="H24" s="14" t="n">
        <f aca="false">IF(C24=0,0,ROUND(MAX(F24,0)/C24,1))</f>
        <v>0</v>
      </c>
      <c r="I24" s="11" t="n">
        <f aca="false">IF(F24&gt;0,Settings!$B$7,0)</f>
        <v>0</v>
      </c>
    </row>
    <row r="25" customFormat="false" ht="15" hidden="false" customHeight="false" outlineLevel="0" collapsed="false">
      <c r="A25" s="9" t="n">
        <f aca="false">Units!A25</f>
        <v>304</v>
      </c>
      <c r="B25" s="9" t="str">
        <f aca="false">Units!B25</f>
        <v>X. Test</v>
      </c>
      <c r="C25" s="10" t="n">
        <f aca="false">Units!D25</f>
        <v>285</v>
      </c>
      <c r="D25" s="11" t="n">
        <f aca="false">C25*Settings!$B$9</f>
        <v>1710</v>
      </c>
      <c r="E25" s="11" t="n">
        <f aca="false">SUMIFS(Payment_Ledger!$C$2:$C$171,Payment_Ledger!$B$2:$B$171,A25)</f>
        <v>1710</v>
      </c>
      <c r="F25" s="12" t="n">
        <f aca="false">D25-E25</f>
        <v>0</v>
      </c>
      <c r="G25" s="13" t="str">
        <f aca="false">IF(F25&lt;=0,"Current","Late")</f>
        <v>Current</v>
      </c>
      <c r="H25" s="14" t="n">
        <f aca="false">IF(C25=0,0,ROUND(MAX(F25,0)/C25,1))</f>
        <v>0</v>
      </c>
      <c r="I25" s="11" t="n">
        <f aca="false">IF(F25&gt;0,Settings!$B$7,0)</f>
        <v>0</v>
      </c>
    </row>
    <row r="26" customFormat="false" ht="15" hidden="false" customHeight="false" outlineLevel="0" collapsed="false">
      <c r="A26" s="9" t="n">
        <f aca="false">Units!A26</f>
        <v>305</v>
      </c>
      <c r="B26" s="9" t="str">
        <f aca="false">Units!B26</f>
        <v>Y. Sample</v>
      </c>
      <c r="C26" s="10" t="n">
        <f aca="false">Units!D26</f>
        <v>225</v>
      </c>
      <c r="D26" s="11" t="n">
        <f aca="false">C26*Settings!$B$9</f>
        <v>1350</v>
      </c>
      <c r="E26" s="11" t="n">
        <f aca="false">SUMIFS(Payment_Ledger!$C$2:$C$171,Payment_Ledger!$B$2:$B$171,A26)</f>
        <v>1350</v>
      </c>
      <c r="F26" s="12" t="n">
        <f aca="false">D26-E26</f>
        <v>0</v>
      </c>
      <c r="G26" s="13" t="str">
        <f aca="false">IF(F26&lt;=0,"Current","Late")</f>
        <v>Current</v>
      </c>
      <c r="H26" s="14" t="n">
        <f aca="false">IF(C26=0,0,ROUND(MAX(F26,0)/C26,1))</f>
        <v>0</v>
      </c>
      <c r="I26" s="11" t="n">
        <f aca="false">IF(F26&gt;0,Settings!$B$7,0)</f>
        <v>0</v>
      </c>
    </row>
    <row r="27" customFormat="false" ht="15" hidden="false" customHeight="false" outlineLevel="0" collapsed="false">
      <c r="A27" s="9" t="n">
        <f aca="false">Units!A27</f>
        <v>306</v>
      </c>
      <c r="B27" s="9" t="str">
        <f aca="false">Units!B27</f>
        <v>Z. Example</v>
      </c>
      <c r="C27" s="10" t="n">
        <f aca="false">Units!D27</f>
        <v>250</v>
      </c>
      <c r="D27" s="11" t="n">
        <f aca="false">C27*Settings!$B$9</f>
        <v>1500</v>
      </c>
      <c r="E27" s="11" t="n">
        <f aca="false">SUMIFS(Payment_Ledger!$C$2:$C$171,Payment_Ledger!$B$2:$B$171,A27)</f>
        <v>1500</v>
      </c>
      <c r="F27" s="12" t="n">
        <f aca="false">D27-E27</f>
        <v>0</v>
      </c>
      <c r="G27" s="13" t="str">
        <f aca="false">IF(F27&lt;=0,"Current","Late")</f>
        <v>Current</v>
      </c>
      <c r="H27" s="14" t="n">
        <f aca="false">IF(C27=0,0,ROUND(MAX(F27,0)/C27,1))</f>
        <v>0</v>
      </c>
      <c r="I27" s="11" t="n">
        <f aca="false">IF(F27&gt;0,Settings!$B$7,0)</f>
        <v>0</v>
      </c>
    </row>
    <row r="28" customFormat="false" ht="15" hidden="false" customHeight="false" outlineLevel="0" collapsed="false">
      <c r="A28" s="9" t="n">
        <f aca="false">Units!A28</f>
        <v>307</v>
      </c>
      <c r="B28" s="9" t="str">
        <f aca="false">Units!B28</f>
        <v>A. Demo</v>
      </c>
      <c r="C28" s="10" t="n">
        <f aca="false">Units!D28</f>
        <v>285</v>
      </c>
      <c r="D28" s="11" t="n">
        <f aca="false">C28*Settings!$B$9</f>
        <v>1710</v>
      </c>
      <c r="E28" s="11" t="n">
        <f aca="false">SUMIFS(Payment_Ledger!$C$2:$C$171,Payment_Ledger!$B$2:$B$171,A28)</f>
        <v>1710</v>
      </c>
      <c r="F28" s="12" t="n">
        <f aca="false">D28-E28</f>
        <v>0</v>
      </c>
      <c r="G28" s="13" t="str">
        <f aca="false">IF(F28&lt;=0,"Current","Late")</f>
        <v>Current</v>
      </c>
      <c r="H28" s="14" t="n">
        <f aca="false">IF(C28=0,0,ROUND(MAX(F28,0)/C28,1))</f>
        <v>0</v>
      </c>
      <c r="I28" s="11" t="n">
        <f aca="false">IF(F28&gt;0,Settings!$B$7,0)</f>
        <v>0</v>
      </c>
    </row>
    <row r="29" customFormat="false" ht="15" hidden="false" customHeight="false" outlineLevel="0" collapsed="false">
      <c r="A29" s="9" t="n">
        <f aca="false">Units!A29</f>
        <v>308</v>
      </c>
      <c r="B29" s="9" t="str">
        <f aca="false">Units!B29</f>
        <v>B. Test</v>
      </c>
      <c r="C29" s="10" t="n">
        <f aca="false">Units!D29</f>
        <v>225</v>
      </c>
      <c r="D29" s="11" t="n">
        <f aca="false">C29*Settings!$B$9</f>
        <v>1350</v>
      </c>
      <c r="E29" s="11" t="n">
        <f aca="false">SUMIFS(Payment_Ledger!$C$2:$C$171,Payment_Ledger!$B$2:$B$171,A29)</f>
        <v>1275</v>
      </c>
      <c r="F29" s="12" t="n">
        <f aca="false">D29-E29</f>
        <v>75</v>
      </c>
      <c r="G29" s="13" t="str">
        <f aca="false">IF(F29&lt;=0,"Current","Late")</f>
        <v>Late</v>
      </c>
      <c r="H29" s="14" t="n">
        <f aca="false">IF(C29=0,0,ROUND(MAX(F29,0)/C29,1))</f>
        <v>0.3</v>
      </c>
      <c r="I29" s="11" t="n">
        <f aca="false">IF(F29&gt;0,Settings!$B$7,0)</f>
        <v>25</v>
      </c>
    </row>
    <row r="30" customFormat="false" ht="15" hidden="false" customHeight="false" outlineLevel="0" collapsed="false">
      <c r="A30" s="9" t="n">
        <f aca="false">Units!A30</f>
        <v>309</v>
      </c>
      <c r="B30" s="9" t="str">
        <f aca="false">Units!B30</f>
        <v>C. Sample</v>
      </c>
      <c r="C30" s="10" t="n">
        <f aca="false">Units!D30</f>
        <v>250</v>
      </c>
      <c r="D30" s="11" t="n">
        <f aca="false">C30*Settings!$B$9</f>
        <v>1500</v>
      </c>
      <c r="E30" s="11" t="n">
        <f aca="false">SUMIFS(Payment_Ledger!$C$2:$C$171,Payment_Ledger!$B$2:$B$171,A30)</f>
        <v>1500</v>
      </c>
      <c r="F30" s="12" t="n">
        <f aca="false">D30-E30</f>
        <v>0</v>
      </c>
      <c r="G30" s="13" t="str">
        <f aca="false">IF(F30&lt;=0,"Current","Late")</f>
        <v>Current</v>
      </c>
      <c r="H30" s="14" t="n">
        <f aca="false">IF(C30=0,0,ROUND(MAX(F30,0)/C30,1))</f>
        <v>0</v>
      </c>
      <c r="I30" s="11" t="n">
        <f aca="false">IF(F30&gt;0,Settings!$B$7,0)</f>
        <v>0</v>
      </c>
    </row>
    <row r="31" customFormat="false" ht="15" hidden="false" customHeight="false" outlineLevel="0" collapsed="false">
      <c r="A31" s="9" t="n">
        <f aca="false">Units!A31</f>
        <v>310</v>
      </c>
      <c r="B31" s="9" t="str">
        <f aca="false">Units!B31</f>
        <v>D. Example</v>
      </c>
      <c r="C31" s="10" t="n">
        <f aca="false">Units!D31</f>
        <v>285</v>
      </c>
      <c r="D31" s="11" t="n">
        <f aca="false">C31*Settings!$B$9</f>
        <v>1710</v>
      </c>
      <c r="E31" s="11" t="n">
        <f aca="false">SUMIFS(Payment_Ledger!$C$2:$C$171,Payment_Ledger!$B$2:$B$171,A31)</f>
        <v>1710</v>
      </c>
      <c r="F31" s="12" t="n">
        <f aca="false">D31-E31</f>
        <v>0</v>
      </c>
      <c r="G31" s="13" t="str">
        <f aca="false">IF(F31&lt;=0,"Current","Late")</f>
        <v>Current</v>
      </c>
      <c r="H31" s="14" t="n">
        <f aca="false">IF(C31=0,0,ROUND(MAX(F31,0)/C31,1))</f>
        <v>0</v>
      </c>
      <c r="I31" s="11" t="n">
        <f aca="false">IF(F31&gt;0,Settings!$B$7,0)</f>
        <v>0</v>
      </c>
    </row>
  </sheetData>
  <conditionalFormatting sqref="G2:G31">
    <cfRule type="cellIs" priority="2" operator="equal" aboveAverage="0" equalAverage="0" bottom="0" percent="0" rank="0" text="" dxfId="0">
      <formula>"Late"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2"/>
    <col collapsed="false" customWidth="true" hidden="false" outlineLevel="0" max="3" min="3" style="0" width="22"/>
  </cols>
  <sheetData>
    <row r="1" customFormat="false" ht="17.35" hidden="false" customHeight="false" outlineLevel="0" collapsed="false">
      <c r="A1" s="1" t="s">
        <v>71</v>
      </c>
    </row>
    <row r="2" customFormat="false" ht="15" hidden="false" customHeight="false" outlineLevel="0" collapsed="false">
      <c r="A2" s="2" t="s">
        <v>72</v>
      </c>
    </row>
    <row r="4" customFormat="false" ht="15" hidden="false" customHeight="false" outlineLevel="0" collapsed="false">
      <c r="A4" s="3" t="s">
        <v>73</v>
      </c>
      <c r="B4" s="15" t="n">
        <f aca="false">COUNTA(Dues_Status!A2:A31)</f>
        <v>30</v>
      </c>
    </row>
    <row r="5" customFormat="false" ht="15" hidden="false" customHeight="false" outlineLevel="0" collapsed="false">
      <c r="A5" s="3" t="s">
        <v>74</v>
      </c>
      <c r="B5" s="15" t="n">
        <f aca="false">COUNTIF(Dues_Status!G2:G31,"Current")</f>
        <v>25</v>
      </c>
    </row>
    <row r="6" customFormat="false" ht="15" hidden="false" customHeight="false" outlineLevel="0" collapsed="false">
      <c r="A6" s="3" t="s">
        <v>75</v>
      </c>
      <c r="B6" s="15" t="n">
        <f aca="false">COUNTIF(Dues_Status!G2:G31,"Late")</f>
        <v>5</v>
      </c>
    </row>
    <row r="7" customFormat="false" ht="15" hidden="false" customHeight="false" outlineLevel="0" collapsed="false">
      <c r="A7" s="3" t="s">
        <v>76</v>
      </c>
      <c r="B7" s="11" t="n">
        <f aca="false">SUM(Dues_Status!D2:D31)</f>
        <v>45600</v>
      </c>
    </row>
    <row r="8" customFormat="false" ht="15" hidden="false" customHeight="false" outlineLevel="0" collapsed="false">
      <c r="A8" s="3" t="s">
        <v>77</v>
      </c>
      <c r="B8" s="11" t="n">
        <f aca="false">SUM(Dues_Status!E2:E31)</f>
        <v>43175</v>
      </c>
    </row>
    <row r="9" customFormat="false" ht="15" hidden="false" customHeight="false" outlineLevel="0" collapsed="false">
      <c r="A9" s="3" t="s">
        <v>78</v>
      </c>
      <c r="B9" s="11" t="n">
        <f aca="false">SUMIF(Dues_Status!F2:F31,"&gt;0")</f>
        <v>2425</v>
      </c>
    </row>
    <row r="10" customFormat="false" ht="15" hidden="false" customHeight="false" outlineLevel="0" collapsed="false">
      <c r="A10" s="3" t="s">
        <v>79</v>
      </c>
      <c r="B10" s="16" t="n">
        <f aca="false">IF(B7=0,0,B8/B7)</f>
        <v>0.946820175438597</v>
      </c>
    </row>
    <row r="12" customFormat="false" ht="15" hidden="false" customHeight="false" outlineLevel="0" collapsed="false">
      <c r="A12" s="17" t="s">
        <v>80</v>
      </c>
    </row>
    <row r="13" customFormat="false" ht="15" hidden="false" customHeight="false" outlineLevel="0" collapsed="false">
      <c r="A13" s="6" t="s">
        <v>81</v>
      </c>
      <c r="B13" s="6" t="s">
        <v>82</v>
      </c>
      <c r="C13" s="6" t="s">
        <v>83</v>
      </c>
    </row>
    <row r="14" customFormat="false" ht="15" hidden="false" customHeight="false" outlineLevel="0" collapsed="false">
      <c r="A14" s="18" t="s">
        <v>84</v>
      </c>
      <c r="B14" s="15" t="n">
        <f aca="false">COUNTIFS(Dues_Status!$H$2:$H$31,"&gt;0",Dues_Status!$H$2:$H$31,"&lt;=1")</f>
        <v>2</v>
      </c>
      <c r="C14" s="11" t="n">
        <f aca="false">SUMIFS(Dues_Status!$F$2:$F$31,Dues_Status!$H$2:$H$31,"&gt;0",Dues_Status!$H$2:$H$31,"&lt;=1")</f>
        <v>325</v>
      </c>
    </row>
    <row r="15" customFormat="false" ht="15" hidden="false" customHeight="false" outlineLevel="0" collapsed="false">
      <c r="A15" s="18" t="s">
        <v>85</v>
      </c>
      <c r="B15" s="15" t="n">
        <f aca="false">COUNTIFS(Dues_Status!$H$2:$H$31,"&gt;1",Dues_Status!$H$2:$H$31,"&lt;=2")</f>
        <v>1</v>
      </c>
      <c r="C15" s="11" t="n">
        <f aca="false">SUMIFS(Dues_Status!$F$2:$F$31,Dues_Status!$H$2:$H$31,"&gt;1",Dues_Status!$H$2:$H$31,"&lt;=2")</f>
        <v>450</v>
      </c>
    </row>
    <row r="16" customFormat="false" ht="15" hidden="false" customHeight="false" outlineLevel="0" collapsed="false">
      <c r="A16" s="18" t="s">
        <v>86</v>
      </c>
      <c r="B16" s="15" t="n">
        <f aca="false">COUNTIFS(Dues_Status!$H$2:$H$31,"&gt;2",Dues_Status!$H$2:$H$31,"&lt;=3")</f>
        <v>1</v>
      </c>
      <c r="C16" s="11" t="n">
        <f aca="false">SUMIFS(Dues_Status!$F$2:$F$31,Dues_Status!$H$2:$H$31,"&gt;2",Dues_Status!$H$2:$H$31,"&lt;=3")</f>
        <v>750</v>
      </c>
    </row>
    <row r="17" customFormat="false" ht="15" hidden="false" customHeight="false" outlineLevel="0" collapsed="false">
      <c r="A17" s="18" t="s">
        <v>87</v>
      </c>
      <c r="B17" s="15" t="n">
        <f aca="false">COUNTIFS(Dues_Status!$H$2:$H$31,"&gt;3")</f>
        <v>1</v>
      </c>
      <c r="C17" s="11" t="n">
        <f aca="false">SUMIFS(Dues_Status!$F$2:$F$31,Dues_Status!$H$2:$H$31,"&gt;3")</f>
        <v>900</v>
      </c>
    </row>
    <row r="18" customFormat="false" ht="15" hidden="false" customHeight="false" outlineLevel="0" collapsed="false">
      <c r="A18" s="19" t="s">
        <v>88</v>
      </c>
      <c r="B18" s="20" t="n">
        <f aca="false">SUM(B14:B17)</f>
        <v>5</v>
      </c>
      <c r="C18" s="21" t="n">
        <f aca="false">SUM(C14:C17)</f>
        <v>2425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2026-07-03T21:40:22Z</dcterms:created>
  <dc:creator>openpyxl</dc:creator>
  <dc:description/>
  <dc:language>en-US</dc:language>
  <cp:lastModifiedBy/>
  <dcterms:modified xsi:type="dcterms:W3CDTF">2026-07-03T21:40:22Z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